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2.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C:\IVIA\Пилотные разработки\Производственный инкубатор\Taotlus\Вопросы министерства 27_10_23\"/>
    </mc:Choice>
  </mc:AlternateContent>
  <xr:revisionPtr revIDLastSave="0" documentId="13_ncr:1_{B4780EE5-EC84-4215-9FBB-DF460390D77E}" xr6:coauthVersionLast="47" xr6:coauthVersionMax="47" xr10:uidLastSave="{00000000-0000-0000-0000-000000000000}"/>
  <bookViews>
    <workbookView xWindow="2310" yWindow="1845" windowWidth="16380" windowHeight="13515" tabRatio="871" firstSheet="3" activeTab="7" xr2:uid="{00000000-000D-0000-FFFF-FFFF00000000}"/>
  </bookViews>
  <sheets>
    <sheet name="Juhend" sheetId="6" state="hidden" r:id="rId1"/>
    <sheet name="Esileht" sheetId="9" state="hidden" r:id="rId2"/>
    <sheet name="1. Projekti elluviimise kulud" sheetId="2" state="hidden" r:id="rId3"/>
    <sheet name="2. Tulud-kulud projektiga" sheetId="1" r:id="rId4"/>
    <sheet name="3. Tulud-kulud projektita" sheetId="4" r:id="rId5"/>
    <sheet name="4. Lisanduvad tulud-kulud" sheetId="5" r:id="rId6"/>
    <sheet name="7. Tasuvus" sheetId="11" state="hidden" r:id="rId7"/>
    <sheet name="5. Abikõlblik kulu" sheetId="7" r:id="rId8"/>
    <sheet name="6. Rahavood" sheetId="8" r:id="rId9"/>
    <sheet name="Eeldused_muugi" sheetId="15" r:id="rId10"/>
    <sheet name="8. Jääkväärtus" sheetId="13" state="hidden" r:id="rId11"/>
    <sheet name="Maksumäärad" sheetId="10" state="hidden" r:id="rId12"/>
    <sheet name="Arvestusperioodid" sheetId="12" state="hidden" r:id="rId13"/>
    <sheet name="Tulu" sheetId="22" state="hidden" r:id="rId14"/>
    <sheet name="Помещения" sheetId="20" state="hidden" r:id="rId15"/>
  </sheets>
  <externalReferences>
    <externalReference r:id="rId16"/>
    <externalReference r:id="rId17"/>
    <externalReference r:id="rId18"/>
    <externalReference r:id="rId19"/>
  </externalReferences>
  <definedNames>
    <definedName name="Excel_BuiltIn_Database_0">#REF!</definedName>
    <definedName name="_xlnm.Print_Titles" localSheetId="2">'1. Projekti elluviimise kulud'!$A:$B</definedName>
    <definedName name="_xlnm.Print_Titles" localSheetId="3">'2. Tulud-kulud projektiga'!$A:$C,'2. Tulud-kulud projektiga'!$2:$4</definedName>
    <definedName name="_xlnm.Print_Titles" localSheetId="4">'3. Tulud-kulud projektita'!$A:$C,'3. Tulud-kulud projektita'!$2:$4</definedName>
    <definedName name="_xlnm.Print_Titles" localSheetId="5">'4. Lisanduvad tulud-kulud'!$A:$C,'4. Lisanduvad tulud-kulud'!$2:$4</definedName>
    <definedName name="_xlnm.Print_Titles" localSheetId="8">'6. Rahavood'!$A:$A,'6. Rahavood'!$3:$4</definedName>
    <definedName name="_xlnm.Print_Titles" localSheetId="6">'7. Tasuvus'!$A:$A,'7. Tasuvus'!$3:$4</definedName>
    <definedName name="_xlnm.Print_Titles" localSheetId="10">'8. Jääkväärtus'!$A:$A,'8. Jääkväärtus'!$6:$7</definedName>
    <definedName name="_xlnm.Print_Area" localSheetId="9">Eeldused_muugi!$A$1:$AL$21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15" l="1"/>
  <c r="F60" i="1"/>
  <c r="H61" i="1"/>
  <c r="G60" i="1"/>
  <c r="H60" i="1"/>
  <c r="F58" i="1"/>
  <c r="F59" i="1"/>
  <c r="G59" i="1"/>
  <c r="I58" i="1"/>
  <c r="B15" i="15"/>
  <c r="F15" i="15" s="1"/>
  <c r="G15" i="15" s="1"/>
  <c r="I59" i="1"/>
  <c r="I60" i="1"/>
  <c r="J60" i="1"/>
  <c r="I61" i="1"/>
  <c r="J61" i="1" s="1"/>
  <c r="K61" i="1" s="1"/>
  <c r="L61" i="1" s="1"/>
  <c r="M61" i="1" s="1"/>
  <c r="N61" i="1" s="1"/>
  <c r="O61" i="1" s="1"/>
  <c r="P61" i="1" s="1"/>
  <c r="Q61" i="1" s="1"/>
  <c r="R61" i="1" s="1"/>
  <c r="E37" i="2"/>
  <c r="G88" i="1"/>
  <c r="H88" i="1" s="1"/>
  <c r="I88" i="1" s="1"/>
  <c r="J88" i="1" s="1"/>
  <c r="K88" i="1" s="1"/>
  <c r="L88" i="1" s="1"/>
  <c r="M88" i="1" s="1"/>
  <c r="N88" i="1" s="1"/>
  <c r="O88" i="1" s="1"/>
  <c r="P88" i="1" s="1"/>
  <c r="Q88" i="1" s="1"/>
  <c r="R88" i="1" s="1"/>
  <c r="F12" i="15"/>
  <c r="G12" i="15" s="1"/>
  <c r="H12" i="15" s="1"/>
  <c r="I12" i="15" s="1"/>
  <c r="J12" i="15" s="1"/>
  <c r="K12" i="15" s="1"/>
  <c r="L12" i="15" s="1"/>
  <c r="M12" i="15" s="1"/>
  <c r="N12" i="15" s="1"/>
  <c r="O12" i="15" s="1"/>
  <c r="P12" i="15" s="1"/>
  <c r="Q12" i="15" s="1"/>
  <c r="R12" i="15" s="1"/>
  <c r="F16" i="15"/>
  <c r="G16" i="15" s="1"/>
  <c r="H16" i="15" s="1"/>
  <c r="I16" i="15" s="1"/>
  <c r="J16" i="15" s="1"/>
  <c r="K16" i="15" s="1"/>
  <c r="L16" i="15" s="1"/>
  <c r="M16" i="15" s="1"/>
  <c r="N16" i="15" s="1"/>
  <c r="O16" i="15" s="1"/>
  <c r="P16" i="15" s="1"/>
  <c r="Q16" i="15" s="1"/>
  <c r="R16" i="15" s="1"/>
  <c r="B17" i="15"/>
  <c r="F17" i="15" s="1"/>
  <c r="G17" i="15" s="1"/>
  <c r="H17" i="15" s="1"/>
  <c r="I17" i="15" s="1"/>
  <c r="J17" i="15" s="1"/>
  <c r="K17" i="15" s="1"/>
  <c r="L17" i="15" s="1"/>
  <c r="M17" i="15" s="1"/>
  <c r="N17" i="15" s="1"/>
  <c r="O17" i="15" s="1"/>
  <c r="P17" i="15" s="1"/>
  <c r="Q17" i="15" s="1"/>
  <c r="R17" i="15" s="1"/>
  <c r="G8" i="1"/>
  <c r="H8" i="1" s="1"/>
  <c r="I8" i="1" s="1"/>
  <c r="J8" i="1" s="1"/>
  <c r="K8" i="1" s="1"/>
  <c r="L8" i="1" s="1"/>
  <c r="M8" i="1" s="1"/>
  <c r="N8" i="1" s="1"/>
  <c r="O8" i="1" s="1"/>
  <c r="P8" i="1" s="1"/>
  <c r="Q8" i="1" s="1"/>
  <c r="R8" i="1" s="1"/>
  <c r="F14" i="15"/>
  <c r="G14" i="15" s="1"/>
  <c r="H14" i="15" s="1"/>
  <c r="I14" i="15" s="1"/>
  <c r="J14" i="15" s="1"/>
  <c r="K14" i="15" s="1"/>
  <c r="L14" i="15" s="1"/>
  <c r="M14" i="15" s="1"/>
  <c r="N14" i="15" s="1"/>
  <c r="O14" i="15" s="1"/>
  <c r="P14" i="15" s="1"/>
  <c r="Q14" i="15" s="1"/>
  <c r="R14" i="15" s="1"/>
  <c r="K60" i="1" l="1"/>
  <c r="L60" i="1" s="1"/>
  <c r="M60" i="1" s="1"/>
  <c r="N60" i="1" s="1"/>
  <c r="O60" i="1" s="1"/>
  <c r="P60" i="1" s="1"/>
  <c r="Q60" i="1" s="1"/>
  <c r="R60" i="1" s="1"/>
  <c r="H18" i="15"/>
  <c r="I18" i="15" l="1"/>
  <c r="J18" i="15" l="1"/>
  <c r="K18" i="15" l="1"/>
  <c r="L18" i="15" l="1"/>
  <c r="M18" i="15" l="1"/>
  <c r="N18" i="15" l="1"/>
  <c r="O18" i="15" l="1"/>
  <c r="P18" i="15" l="1"/>
  <c r="Q18" i="15" l="1"/>
  <c r="R18" i="15" l="1"/>
  <c r="F13" i="15" l="1"/>
  <c r="B11" i="15"/>
  <c r="F11" i="15" s="1"/>
  <c r="F10" i="15"/>
  <c r="G10" i="15" s="1"/>
  <c r="H10" i="15" s="1"/>
  <c r="I10" i="15" s="1"/>
  <c r="J10" i="15" s="1"/>
  <c r="K10" i="15" s="1"/>
  <c r="L10" i="15" s="1"/>
  <c r="M10" i="15" s="1"/>
  <c r="N10" i="15" s="1"/>
  <c r="O10" i="15" s="1"/>
  <c r="P10" i="15" s="1"/>
  <c r="Q10" i="15" s="1"/>
  <c r="R10" i="15" s="1"/>
  <c r="B8" i="15"/>
  <c r="H59" i="1"/>
  <c r="J59" i="1" s="1"/>
  <c r="K59" i="1" s="1"/>
  <c r="L59" i="1" s="1"/>
  <c r="M59" i="1" s="1"/>
  <c r="N59" i="1" s="1"/>
  <c r="O59" i="1" s="1"/>
  <c r="P59" i="1" s="1"/>
  <c r="Q59" i="1" s="1"/>
  <c r="R59" i="1" s="1"/>
  <c r="G58" i="1"/>
  <c r="H58" i="1" s="1"/>
  <c r="J58" i="1" s="1"/>
  <c r="K58" i="1" s="1"/>
  <c r="L58" i="1" s="1"/>
  <c r="M58" i="1" s="1"/>
  <c r="N58" i="1" s="1"/>
  <c r="O58" i="1" s="1"/>
  <c r="P58" i="1" s="1"/>
  <c r="Q58" i="1" s="1"/>
  <c r="R58" i="1" s="1"/>
  <c r="F7" i="15"/>
  <c r="F7" i="1"/>
  <c r="F85" i="1" s="1"/>
  <c r="G11" i="15" l="1"/>
  <c r="F86" i="1"/>
  <c r="G13" i="15"/>
  <c r="F87" i="1"/>
  <c r="F8" i="15"/>
  <c r="F83" i="1" s="1"/>
  <c r="B9" i="15"/>
  <c r="F9" i="15" s="1"/>
  <c r="F84" i="1" s="1"/>
  <c r="G8" i="15"/>
  <c r="G7" i="15"/>
  <c r="H13" i="15" l="1"/>
  <c r="H11" i="15"/>
  <c r="G9" i="15"/>
  <c r="H8" i="15"/>
  <c r="G83" i="1"/>
  <c r="H7" i="15"/>
  <c r="I11" i="15" l="1"/>
  <c r="I13" i="15"/>
  <c r="H9" i="15"/>
  <c r="I9" i="15" s="1"/>
  <c r="J9" i="15" s="1"/>
  <c r="K9" i="15" s="1"/>
  <c r="L9" i="15" s="1"/>
  <c r="M9" i="15" s="1"/>
  <c r="N9" i="15" s="1"/>
  <c r="O9" i="15" s="1"/>
  <c r="P9" i="15" s="1"/>
  <c r="Q9" i="15" s="1"/>
  <c r="R9" i="15" s="1"/>
  <c r="G84" i="1"/>
  <c r="I8" i="15"/>
  <c r="H83" i="1"/>
  <c r="I7" i="15"/>
  <c r="J11" i="15" l="1"/>
  <c r="J13" i="15"/>
  <c r="J8" i="15"/>
  <c r="I83" i="1"/>
  <c r="J7" i="15"/>
  <c r="K13" i="15" l="1"/>
  <c r="K11" i="15"/>
  <c r="K8" i="15"/>
  <c r="J83" i="1"/>
  <c r="K7" i="15"/>
  <c r="D3" i="10"/>
  <c r="E3" i="10" s="1"/>
  <c r="F3" i="10" s="1"/>
  <c r="G3" i="10" s="1"/>
  <c r="H3" i="10" s="1"/>
  <c r="I3" i="10" s="1"/>
  <c r="J3" i="10" s="1"/>
  <c r="K3" i="10" s="1"/>
  <c r="L3" i="10" s="1"/>
  <c r="M3" i="10" s="1"/>
  <c r="N3" i="10" s="1"/>
  <c r="O3" i="10" s="1"/>
  <c r="P3" i="10" s="1"/>
  <c r="C4" i="10"/>
  <c r="D4" i="10" s="1"/>
  <c r="E4" i="10" s="1"/>
  <c r="F4" i="10" s="1"/>
  <c r="G4" i="10" s="1"/>
  <c r="H4" i="10" s="1"/>
  <c r="I4" i="10" s="1"/>
  <c r="J4" i="10" s="1"/>
  <c r="K4" i="10" s="1"/>
  <c r="L4" i="10" s="1"/>
  <c r="M4" i="10" s="1"/>
  <c r="N4" i="10" s="1"/>
  <c r="O4" i="10" s="1"/>
  <c r="P4" i="10" s="1"/>
  <c r="C3" i="10"/>
  <c r="L11" i="15" l="1"/>
  <c r="L13" i="15"/>
  <c r="L8" i="15"/>
  <c r="K83" i="1"/>
  <c r="L7" i="15"/>
  <c r="A108" i="1"/>
  <c r="M13" i="15" l="1"/>
  <c r="M11" i="15"/>
  <c r="M8" i="15"/>
  <c r="L83" i="1"/>
  <c r="M7" i="15"/>
  <c r="H22" i="22"/>
  <c r="C10" i="22"/>
  <c r="E10" i="22" s="1"/>
  <c r="F10" i="22" s="1"/>
  <c r="B32" i="22"/>
  <c r="B23" i="22"/>
  <c r="B22" i="22"/>
  <c r="B21" i="22"/>
  <c r="B20" i="22"/>
  <c r="B19" i="22"/>
  <c r="B18" i="22"/>
  <c r="B17" i="22"/>
  <c r="B16" i="22"/>
  <c r="C9" i="22"/>
  <c r="E9" i="22" s="1"/>
  <c r="G9" i="22" s="1"/>
  <c r="D7" i="22"/>
  <c r="C7" i="22"/>
  <c r="D67" i="20"/>
  <c r="C67" i="20"/>
  <c r="D65" i="20"/>
  <c r="C65" i="20"/>
  <c r="D64" i="20"/>
  <c r="C64" i="20"/>
  <c r="D63" i="20"/>
  <c r="C63" i="20"/>
  <c r="F57" i="20"/>
  <c r="G57" i="20" s="1"/>
  <c r="D52" i="20"/>
  <c r="F55" i="20"/>
  <c r="G55" i="20" s="1"/>
  <c r="F54" i="20"/>
  <c r="F53" i="20"/>
  <c r="G53" i="20" s="1"/>
  <c r="G54" i="20"/>
  <c r="E55" i="20"/>
  <c r="E54" i="20"/>
  <c r="E53" i="20"/>
  <c r="C52" i="20"/>
  <c r="E52" i="20" s="1"/>
  <c r="E57" i="20"/>
  <c r="D3" i="15"/>
  <c r="E3" i="15" s="1"/>
  <c r="F3" i="15" s="1"/>
  <c r="G3" i="15" s="1"/>
  <c r="H3" i="15" s="1"/>
  <c r="I3" i="15" s="1"/>
  <c r="J3" i="15" s="1"/>
  <c r="K3" i="15" s="1"/>
  <c r="L3" i="15" s="1"/>
  <c r="M3" i="15" s="1"/>
  <c r="N3" i="15" s="1"/>
  <c r="O3" i="15" s="1"/>
  <c r="P3" i="15" s="1"/>
  <c r="Q3" i="15" s="1"/>
  <c r="R3" i="15" s="1"/>
  <c r="S3" i="15" s="1"/>
  <c r="T3" i="15" s="1"/>
  <c r="U3" i="15" s="1"/>
  <c r="V3" i="15" s="1"/>
  <c r="W3" i="15" s="1"/>
  <c r="X3" i="15" s="1"/>
  <c r="Y3" i="15" s="1"/>
  <c r="Z3" i="15" s="1"/>
  <c r="AA3" i="15" s="1"/>
  <c r="AB3" i="15" s="1"/>
  <c r="AC3" i="15" s="1"/>
  <c r="AD3" i="15" s="1"/>
  <c r="AE3" i="15" s="1"/>
  <c r="AD2" i="15"/>
  <c r="AC2" i="15"/>
  <c r="AB2" i="15"/>
  <c r="AA2" i="15"/>
  <c r="Z2" i="15"/>
  <c r="Y2" i="15"/>
  <c r="X2" i="15"/>
  <c r="W2" i="15"/>
  <c r="V2" i="15"/>
  <c r="U2" i="15"/>
  <c r="T2" i="15"/>
  <c r="S2" i="15"/>
  <c r="R2" i="15"/>
  <c r="Q2" i="15"/>
  <c r="P2" i="15"/>
  <c r="O2" i="15"/>
  <c r="N2" i="15"/>
  <c r="M2" i="15"/>
  <c r="L2" i="15"/>
  <c r="K2" i="15"/>
  <c r="J2" i="15"/>
  <c r="I2" i="15"/>
  <c r="H2" i="15"/>
  <c r="G2" i="15"/>
  <c r="F2" i="15"/>
  <c r="D2" i="15"/>
  <c r="D1" i="15"/>
  <c r="F63" i="20" l="1"/>
  <c r="G63" i="20" s="1"/>
  <c r="C8" i="22"/>
  <c r="N11" i="15"/>
  <c r="N13" i="15"/>
  <c r="N8" i="15"/>
  <c r="M83" i="1"/>
  <c r="N7" i="15"/>
  <c r="E67" i="20"/>
  <c r="H23" i="22"/>
  <c r="G23" i="22" s="1"/>
  <c r="Y21" i="15"/>
  <c r="F64" i="20"/>
  <c r="G64" i="20" s="1"/>
  <c r="E64" i="20"/>
  <c r="AD21" i="15"/>
  <c r="F65" i="20"/>
  <c r="G65" i="20" s="1"/>
  <c r="D58" i="20"/>
  <c r="D8" i="22"/>
  <c r="E8" i="22" s="1"/>
  <c r="G8" i="22" s="1"/>
  <c r="E63" i="20"/>
  <c r="T21" i="15"/>
  <c r="D62" i="20"/>
  <c r="F67" i="20"/>
  <c r="G67" i="20" s="1"/>
  <c r="V21" i="15"/>
  <c r="AB21" i="15"/>
  <c r="E30" i="2"/>
  <c r="X21" i="15"/>
  <c r="Z21" i="15"/>
  <c r="S21" i="15"/>
  <c r="AA21" i="15"/>
  <c r="C58" i="20"/>
  <c r="F58" i="20" s="1"/>
  <c r="G58" i="20" s="1"/>
  <c r="U21" i="15"/>
  <c r="AC21" i="15"/>
  <c r="F52" i="20"/>
  <c r="G52" i="20" s="1"/>
  <c r="E65" i="20"/>
  <c r="W21" i="15"/>
  <c r="H20" i="22"/>
  <c r="G20" i="22" s="1"/>
  <c r="H21" i="22"/>
  <c r="G21" i="22" s="1"/>
  <c r="G10" i="22"/>
  <c r="H10" i="22"/>
  <c r="E7" i="22"/>
  <c r="F7" i="22" s="1"/>
  <c r="H7" i="22" s="1"/>
  <c r="D68" i="20"/>
  <c r="C62" i="20"/>
  <c r="F9" i="22"/>
  <c r="H9" i="22" s="1"/>
  <c r="G22" i="22"/>
  <c r="G7" i="1"/>
  <c r="O11" i="15" l="1"/>
  <c r="G85" i="1"/>
  <c r="G87" i="1"/>
  <c r="G86" i="1"/>
  <c r="O13" i="15"/>
  <c r="O8" i="15"/>
  <c r="N83" i="1"/>
  <c r="O7" i="15"/>
  <c r="D12" i="22"/>
  <c r="E62" i="20"/>
  <c r="E58" i="20"/>
  <c r="E31" i="2"/>
  <c r="F8" i="22"/>
  <c r="H8" i="22" s="1"/>
  <c r="E12" i="22"/>
  <c r="G7" i="22"/>
  <c r="G12" i="22" s="1"/>
  <c r="F62" i="20"/>
  <c r="C68" i="20"/>
  <c r="F68" i="20" s="1"/>
  <c r="G68" i="20" s="1"/>
  <c r="H7" i="1"/>
  <c r="P13" i="15" l="1"/>
  <c r="P11" i="15"/>
  <c r="H85" i="1"/>
  <c r="H87" i="1"/>
  <c r="H86" i="1"/>
  <c r="P8" i="15"/>
  <c r="O83" i="1"/>
  <c r="P7" i="15"/>
  <c r="G62" i="20"/>
  <c r="E68" i="20"/>
  <c r="F12" i="22"/>
  <c r="I10" i="22" s="1"/>
  <c r="H12" i="22"/>
  <c r="I7" i="1"/>
  <c r="I85" i="1" l="1"/>
  <c r="I87" i="1"/>
  <c r="I86" i="1"/>
  <c r="Q11" i="15"/>
  <c r="Q13" i="15"/>
  <c r="Q8" i="15"/>
  <c r="P83" i="1"/>
  <c r="Q7" i="15"/>
  <c r="H18" i="22"/>
  <c r="G18" i="22" s="1"/>
  <c r="H19" i="22"/>
  <c r="G19" i="22" s="1"/>
  <c r="H15" i="15"/>
  <c r="H84" i="1" s="1"/>
  <c r="I8" i="22"/>
  <c r="I7" i="22"/>
  <c r="I9" i="22"/>
  <c r="J6" i="15"/>
  <c r="J7" i="1" s="1"/>
  <c r="J85" i="1" l="1"/>
  <c r="J86" i="1"/>
  <c r="J87" i="1"/>
  <c r="R13" i="15"/>
  <c r="R11" i="15"/>
  <c r="R8" i="15"/>
  <c r="R83" i="1" s="1"/>
  <c r="Q83" i="1"/>
  <c r="R7" i="15"/>
  <c r="I12" i="22"/>
  <c r="I15" i="15"/>
  <c r="I84" i="1" s="1"/>
  <c r="K6" i="15"/>
  <c r="K7" i="1" s="1"/>
  <c r="K85" i="1" l="1"/>
  <c r="K87" i="1"/>
  <c r="K86" i="1"/>
  <c r="J15" i="15"/>
  <c r="J84" i="1" s="1"/>
  <c r="H17" i="22"/>
  <c r="L6" i="15"/>
  <c r="L7" i="1" s="1"/>
  <c r="L85" i="1" l="1"/>
  <c r="L87" i="1"/>
  <c r="L86" i="1"/>
  <c r="K15" i="15"/>
  <c r="K84" i="1" s="1"/>
  <c r="G17" i="22"/>
  <c r="M6" i="15"/>
  <c r="M7" i="1" s="1"/>
  <c r="M85" i="1" l="1"/>
  <c r="M86" i="1"/>
  <c r="M87" i="1"/>
  <c r="H16" i="22"/>
  <c r="L15" i="15"/>
  <c r="L84" i="1" s="1"/>
  <c r="N6" i="15"/>
  <c r="N7" i="1" s="1"/>
  <c r="N85" i="1" l="1"/>
  <c r="N86" i="1"/>
  <c r="N87" i="1"/>
  <c r="M15" i="15"/>
  <c r="M84" i="1" s="1"/>
  <c r="G16" i="22"/>
  <c r="G25" i="22" s="1"/>
  <c r="G27" i="22" s="1"/>
  <c r="H25" i="22"/>
  <c r="I16" i="22" s="1"/>
  <c r="O6" i="15"/>
  <c r="O7" i="1" s="1"/>
  <c r="O85" i="1" l="1"/>
  <c r="O87" i="1"/>
  <c r="O86" i="1"/>
  <c r="N15" i="15"/>
  <c r="N84" i="1" s="1"/>
  <c r="I21" i="22"/>
  <c r="I22" i="22"/>
  <c r="I18" i="22"/>
  <c r="I23" i="22"/>
  <c r="I20" i="22"/>
  <c r="H27" i="22"/>
  <c r="I19" i="22"/>
  <c r="I17" i="22"/>
  <c r="P6" i="15"/>
  <c r="P7" i="1" s="1"/>
  <c r="P85" i="1" l="1"/>
  <c r="P87" i="1"/>
  <c r="P86" i="1"/>
  <c r="I25" i="22"/>
  <c r="O15" i="15"/>
  <c r="O84" i="1" s="1"/>
  <c r="S7" i="15"/>
  <c r="Q6" i="15"/>
  <c r="Q7" i="1" s="1"/>
  <c r="Q85" i="1" l="1"/>
  <c r="Q86" i="1"/>
  <c r="Q87" i="1"/>
  <c r="P15" i="15"/>
  <c r="P84" i="1" s="1"/>
  <c r="T7" i="15"/>
  <c r="R6" i="15"/>
  <c r="R7" i="1" s="1"/>
  <c r="R85" i="1" l="1"/>
  <c r="R86" i="1"/>
  <c r="R87" i="1"/>
  <c r="Q15" i="15"/>
  <c r="Q84" i="1" s="1"/>
  <c r="S6" i="15"/>
  <c r="S8" i="15"/>
  <c r="U7" i="15"/>
  <c r="R15" i="15" l="1"/>
  <c r="R84" i="1" s="1"/>
  <c r="T8" i="15"/>
  <c r="S13" i="15"/>
  <c r="S10" i="15"/>
  <c r="T6" i="15"/>
  <c r="V7" i="15"/>
  <c r="S15" i="15" l="1"/>
  <c r="S14" i="15"/>
  <c r="S17" i="15"/>
  <c r="S11" i="15"/>
  <c r="W7" i="15"/>
  <c r="U8" i="15"/>
  <c r="T13" i="15"/>
  <c r="T10" i="15"/>
  <c r="U6" i="15"/>
  <c r="T15" i="15" l="1"/>
  <c r="T11" i="15"/>
  <c r="T17" i="15"/>
  <c r="T14" i="15"/>
  <c r="V8" i="15"/>
  <c r="U13" i="15"/>
  <c r="X7" i="15"/>
  <c r="V6" i="15"/>
  <c r="U10" i="15"/>
  <c r="U11" i="15" s="1"/>
  <c r="S18" i="15"/>
  <c r="U15" i="15" l="1"/>
  <c r="U17" i="15"/>
  <c r="U14" i="15"/>
  <c r="V10" i="15"/>
  <c r="V11" i="15" s="1"/>
  <c r="W6" i="15"/>
  <c r="T18" i="15"/>
  <c r="W8" i="15"/>
  <c r="V13" i="15"/>
  <c r="Y7" i="15"/>
  <c r="V15" i="15" l="1"/>
  <c r="V17" i="15"/>
  <c r="V14" i="15"/>
  <c r="W10" i="15"/>
  <c r="W11" i="15" s="1"/>
  <c r="X6" i="15"/>
  <c r="X8" i="15"/>
  <c r="W13" i="15"/>
  <c r="U18" i="15"/>
  <c r="Z7" i="15"/>
  <c r="W15" i="15" l="1"/>
  <c r="W17" i="15"/>
  <c r="W14" i="15"/>
  <c r="Y8" i="15"/>
  <c r="X13" i="15"/>
  <c r="V18" i="15"/>
  <c r="AA7" i="15"/>
  <c r="Y6" i="15"/>
  <c r="X10" i="15"/>
  <c r="X11" i="15" s="1"/>
  <c r="X15" i="15" l="1"/>
  <c r="X17" i="15"/>
  <c r="X14" i="15"/>
  <c r="W18" i="15"/>
  <c r="AB7" i="15"/>
  <c r="Z8" i="15"/>
  <c r="Y13" i="15"/>
  <c r="Z6" i="15"/>
  <c r="Y10" i="15"/>
  <c r="Y11" i="15" s="1"/>
  <c r="Y15" i="15" l="1"/>
  <c r="Y17" i="15"/>
  <c r="Y14" i="15"/>
  <c r="X18" i="15"/>
  <c r="AC7" i="15"/>
  <c r="AA8" i="15"/>
  <c r="Z13" i="15"/>
  <c r="Z10" i="15"/>
  <c r="Z11" i="15" s="1"/>
  <c r="AA6" i="15"/>
  <c r="Z15" i="15" l="1"/>
  <c r="Z17" i="15"/>
  <c r="Z14" i="15"/>
  <c r="AA10" i="15"/>
  <c r="AA11" i="15" s="1"/>
  <c r="AB6" i="15"/>
  <c r="AD7" i="15"/>
  <c r="Y18" i="15"/>
  <c r="AB8" i="15"/>
  <c r="AA13" i="15"/>
  <c r="AA15" i="15" l="1"/>
  <c r="AA14" i="15"/>
  <c r="AA17" i="15"/>
  <c r="AA18" i="15" s="1"/>
  <c r="Z18" i="15"/>
  <c r="AC8" i="15"/>
  <c r="AB13" i="15"/>
  <c r="AB10" i="15"/>
  <c r="AB11" i="15" s="1"/>
  <c r="AC6" i="15"/>
  <c r="AB15" i="15" l="1"/>
  <c r="AB17" i="15"/>
  <c r="AB14" i="15"/>
  <c r="AC10" i="15"/>
  <c r="AC11" i="15" s="1"/>
  <c r="AD6" i="15"/>
  <c r="AD8" i="15"/>
  <c r="AC13" i="15"/>
  <c r="AC15" i="15" l="1"/>
  <c r="AC17" i="15"/>
  <c r="AC14" i="15"/>
  <c r="AB18" i="15"/>
  <c r="AD10" i="15"/>
  <c r="AD11" i="15" s="1"/>
  <c r="AD13" i="15"/>
  <c r="AD15" i="15" l="1"/>
  <c r="AD17" i="15"/>
  <c r="AD14" i="15"/>
  <c r="AC18" i="15"/>
  <c r="AD18" i="15" l="1"/>
  <c r="J10" i="2" l="1"/>
  <c r="O10" i="2"/>
  <c r="J11" i="2"/>
  <c r="O11" i="2"/>
  <c r="J12" i="2"/>
  <c r="O12" i="2"/>
  <c r="D20" i="11"/>
  <c r="E20" i="11"/>
  <c r="F20" i="11"/>
  <c r="G20" i="11"/>
  <c r="H20" i="11"/>
  <c r="I20" i="11"/>
  <c r="J20" i="11"/>
  <c r="K20" i="11"/>
  <c r="L20" i="11"/>
  <c r="M20" i="11"/>
  <c r="N20" i="11"/>
  <c r="O20" i="11"/>
  <c r="P20" i="11"/>
  <c r="Q20" i="11"/>
  <c r="C20" i="11"/>
  <c r="C16" i="13"/>
  <c r="C28" i="11" l="1"/>
  <c r="C56" i="11" s="1"/>
  <c r="D19" i="11"/>
  <c r="E19" i="11"/>
  <c r="F19" i="11"/>
  <c r="G19" i="11"/>
  <c r="H19" i="11"/>
  <c r="I19" i="11"/>
  <c r="J19" i="11"/>
  <c r="K19" i="11"/>
  <c r="L19" i="11"/>
  <c r="M19" i="11"/>
  <c r="N19" i="11"/>
  <c r="O19" i="11"/>
  <c r="P19" i="11"/>
  <c r="Q19" i="11"/>
  <c r="C19" i="11"/>
  <c r="D18" i="11"/>
  <c r="E18" i="11"/>
  <c r="F18" i="11"/>
  <c r="G18" i="11"/>
  <c r="H18" i="11"/>
  <c r="I18" i="11"/>
  <c r="J18" i="11"/>
  <c r="K18" i="11"/>
  <c r="L18" i="11"/>
  <c r="M18" i="11"/>
  <c r="N18" i="11"/>
  <c r="O18" i="11"/>
  <c r="P18" i="11"/>
  <c r="Q18" i="11"/>
  <c r="C18" i="11"/>
  <c r="C17" i="11"/>
  <c r="A46" i="11"/>
  <c r="A39" i="11"/>
  <c r="Q17" i="11"/>
  <c r="P17" i="11"/>
  <c r="O17" i="11"/>
  <c r="N17" i="11"/>
  <c r="M17" i="11"/>
  <c r="L17" i="11"/>
  <c r="K17" i="11"/>
  <c r="J17" i="11"/>
  <c r="I17" i="11"/>
  <c r="H17" i="11"/>
  <c r="G17" i="11"/>
  <c r="F17" i="11"/>
  <c r="E17" i="11"/>
  <c r="D17" i="11"/>
  <c r="C5" i="7"/>
  <c r="C4" i="7"/>
  <c r="B2" i="10"/>
  <c r="C2" i="10" s="1"/>
  <c r="D2" i="10" s="1"/>
  <c r="E2" i="10" s="1"/>
  <c r="F2" i="10" s="1"/>
  <c r="G2" i="10" s="1"/>
  <c r="H2" i="10" s="1"/>
  <c r="I2" i="10" s="1"/>
  <c r="J2" i="10" s="1"/>
  <c r="K2" i="10" s="1"/>
  <c r="L2" i="10" s="1"/>
  <c r="M2" i="10" s="1"/>
  <c r="N2" i="10" s="1"/>
  <c r="O2" i="10" s="1"/>
  <c r="P2" i="10" s="1"/>
  <c r="P5" i="10"/>
  <c r="O5" i="10"/>
  <c r="N5" i="10"/>
  <c r="M5" i="10"/>
  <c r="L5" i="10"/>
  <c r="K5" i="10"/>
  <c r="J5" i="10"/>
  <c r="I5" i="10"/>
  <c r="H5" i="10"/>
  <c r="G5" i="10"/>
  <c r="F5" i="10"/>
  <c r="E5" i="10"/>
  <c r="D5" i="10"/>
  <c r="C5" i="10"/>
  <c r="B5" i="10"/>
  <c r="D2" i="2" l="1"/>
  <c r="B12" i="9" l="1"/>
  <c r="A116" i="5" l="1"/>
  <c r="A104" i="5"/>
  <c r="A94" i="5"/>
  <c r="A92" i="5"/>
  <c r="A82" i="5"/>
  <c r="D58" i="5"/>
  <c r="E58" i="5"/>
  <c r="F58" i="5"/>
  <c r="G58" i="5"/>
  <c r="H58" i="5"/>
  <c r="I58" i="5"/>
  <c r="J58" i="5"/>
  <c r="K58" i="5"/>
  <c r="D59" i="5"/>
  <c r="E59" i="5"/>
  <c r="F59" i="5"/>
  <c r="G59" i="5"/>
  <c r="H59" i="5"/>
  <c r="I59" i="5"/>
  <c r="J59" i="5"/>
  <c r="K59" i="5"/>
  <c r="D60" i="5"/>
  <c r="E60" i="5"/>
  <c r="F60" i="5"/>
  <c r="G60" i="5"/>
  <c r="H60" i="5"/>
  <c r="I60" i="5"/>
  <c r="J60" i="5"/>
  <c r="K60" i="5"/>
  <c r="D61" i="5"/>
  <c r="E61" i="5"/>
  <c r="F61" i="5"/>
  <c r="G61" i="5"/>
  <c r="H61" i="5"/>
  <c r="I61" i="5"/>
  <c r="J61" i="5"/>
  <c r="K61" i="5"/>
  <c r="D62" i="5"/>
  <c r="E62" i="5"/>
  <c r="F62" i="5"/>
  <c r="G62" i="5"/>
  <c r="H62" i="5"/>
  <c r="I62" i="5"/>
  <c r="J62" i="5"/>
  <c r="K62" i="5"/>
  <c r="D63" i="5"/>
  <c r="E63" i="5"/>
  <c r="F63" i="5"/>
  <c r="G63" i="5"/>
  <c r="H63" i="5"/>
  <c r="I63" i="5"/>
  <c r="J63" i="5"/>
  <c r="K63" i="5"/>
  <c r="D64" i="5"/>
  <c r="E64" i="5"/>
  <c r="F64" i="5"/>
  <c r="G64" i="5"/>
  <c r="H64" i="5"/>
  <c r="I64" i="5"/>
  <c r="J64" i="5"/>
  <c r="K64" i="5"/>
  <c r="D65" i="5"/>
  <c r="E65" i="5"/>
  <c r="F65" i="5"/>
  <c r="G65" i="5"/>
  <c r="H65" i="5"/>
  <c r="I65" i="5"/>
  <c r="J65" i="5"/>
  <c r="K65" i="5"/>
  <c r="D66" i="5"/>
  <c r="E66" i="5"/>
  <c r="F66" i="5"/>
  <c r="G66" i="5"/>
  <c r="H66" i="5"/>
  <c r="I66" i="5"/>
  <c r="J66" i="5"/>
  <c r="K66" i="5"/>
  <c r="D67" i="5"/>
  <c r="E67" i="5"/>
  <c r="F67" i="5"/>
  <c r="G67" i="5"/>
  <c r="H67" i="5"/>
  <c r="I67" i="5"/>
  <c r="J67" i="5"/>
  <c r="K67" i="5"/>
  <c r="D68" i="5"/>
  <c r="E68" i="5"/>
  <c r="F68" i="5"/>
  <c r="G68" i="5"/>
  <c r="H68" i="5"/>
  <c r="I68" i="5"/>
  <c r="J68" i="5"/>
  <c r="K68" i="5"/>
  <c r="D69" i="5"/>
  <c r="E69" i="5"/>
  <c r="F69" i="5"/>
  <c r="G69" i="5"/>
  <c r="H69" i="5"/>
  <c r="I69" i="5"/>
  <c r="J69" i="5"/>
  <c r="K69" i="5"/>
  <c r="D70" i="5"/>
  <c r="E70" i="5"/>
  <c r="F70" i="5"/>
  <c r="G70" i="5"/>
  <c r="H70" i="5"/>
  <c r="I70" i="5"/>
  <c r="J70" i="5"/>
  <c r="K70" i="5"/>
  <c r="D71" i="5"/>
  <c r="E71" i="5"/>
  <c r="F71" i="5"/>
  <c r="G71" i="5"/>
  <c r="H71" i="5"/>
  <c r="I71" i="5"/>
  <c r="J71" i="5"/>
  <c r="K71" i="5"/>
  <c r="D72" i="5"/>
  <c r="E72" i="5"/>
  <c r="F72" i="5"/>
  <c r="G72" i="5"/>
  <c r="H72" i="5"/>
  <c r="I72" i="5"/>
  <c r="J72" i="5"/>
  <c r="K72" i="5"/>
  <c r="D73" i="5"/>
  <c r="E73" i="5"/>
  <c r="F73" i="5"/>
  <c r="G73" i="5"/>
  <c r="H73" i="5"/>
  <c r="I73" i="5"/>
  <c r="J73" i="5"/>
  <c r="K73" i="5"/>
  <c r="D74" i="5"/>
  <c r="E74" i="5"/>
  <c r="F74" i="5"/>
  <c r="G74" i="5"/>
  <c r="H74" i="5"/>
  <c r="I74" i="5"/>
  <c r="J74" i="5"/>
  <c r="K74" i="5"/>
  <c r="D75" i="5"/>
  <c r="E75" i="5"/>
  <c r="F75" i="5"/>
  <c r="G75" i="5"/>
  <c r="H75" i="5"/>
  <c r="I75" i="5"/>
  <c r="J75" i="5"/>
  <c r="K75" i="5"/>
  <c r="D76" i="5"/>
  <c r="E76" i="5"/>
  <c r="F76" i="5"/>
  <c r="G76" i="5"/>
  <c r="H76" i="5"/>
  <c r="I76" i="5"/>
  <c r="J76" i="5"/>
  <c r="K76" i="5"/>
  <c r="D77" i="5"/>
  <c r="E77" i="5"/>
  <c r="F77" i="5"/>
  <c r="G77" i="5"/>
  <c r="H77" i="5"/>
  <c r="I77" i="5"/>
  <c r="J77" i="5"/>
  <c r="K77" i="5"/>
  <c r="D82" i="5"/>
  <c r="E82" i="5"/>
  <c r="D83" i="5"/>
  <c r="E83" i="5"/>
  <c r="F83" i="5"/>
  <c r="G83" i="5"/>
  <c r="H83" i="5"/>
  <c r="I83" i="5"/>
  <c r="J83" i="5"/>
  <c r="K83" i="5"/>
  <c r="D84" i="5"/>
  <c r="E84" i="5"/>
  <c r="F84" i="5"/>
  <c r="G84" i="5"/>
  <c r="H84" i="5"/>
  <c r="I84" i="5"/>
  <c r="J84" i="5"/>
  <c r="K84" i="5"/>
  <c r="D85" i="5"/>
  <c r="E85" i="5"/>
  <c r="F85" i="5"/>
  <c r="G85" i="5"/>
  <c r="H85" i="5"/>
  <c r="I85" i="5"/>
  <c r="J85" i="5"/>
  <c r="K85" i="5"/>
  <c r="D86" i="5"/>
  <c r="E86" i="5"/>
  <c r="F86" i="5"/>
  <c r="G86" i="5"/>
  <c r="H86" i="5"/>
  <c r="I86" i="5"/>
  <c r="J86" i="5"/>
  <c r="K86" i="5"/>
  <c r="D87" i="5"/>
  <c r="E87" i="5"/>
  <c r="F87" i="5"/>
  <c r="G87" i="5"/>
  <c r="H87" i="5"/>
  <c r="I87" i="5"/>
  <c r="J87" i="5"/>
  <c r="K87" i="5"/>
  <c r="D88" i="5"/>
  <c r="E88" i="5"/>
  <c r="F88" i="5"/>
  <c r="G88" i="5"/>
  <c r="H88" i="5"/>
  <c r="I88" i="5"/>
  <c r="J88" i="5"/>
  <c r="K88" i="5"/>
  <c r="D89" i="5"/>
  <c r="E89" i="5"/>
  <c r="F89" i="5"/>
  <c r="G89" i="5"/>
  <c r="H89" i="5"/>
  <c r="I89" i="5"/>
  <c r="J89" i="5"/>
  <c r="K89" i="5"/>
  <c r="D90" i="5"/>
  <c r="E90" i="5"/>
  <c r="F90" i="5"/>
  <c r="G90" i="5"/>
  <c r="H90" i="5"/>
  <c r="I90" i="5"/>
  <c r="J90" i="5"/>
  <c r="K90" i="5"/>
  <c r="D91" i="5"/>
  <c r="E91" i="5"/>
  <c r="F91" i="5"/>
  <c r="G91" i="5"/>
  <c r="H91" i="5"/>
  <c r="I91" i="5"/>
  <c r="J91" i="5"/>
  <c r="K91" i="5"/>
  <c r="D94" i="5"/>
  <c r="E94" i="5"/>
  <c r="F94" i="5"/>
  <c r="G94" i="5"/>
  <c r="H94" i="5"/>
  <c r="I94" i="5"/>
  <c r="J94" i="5"/>
  <c r="K94" i="5"/>
  <c r="D95" i="5"/>
  <c r="E95" i="5"/>
  <c r="F95" i="5"/>
  <c r="G95" i="5"/>
  <c r="H95" i="5"/>
  <c r="I95" i="5"/>
  <c r="J95" i="5"/>
  <c r="K95" i="5"/>
  <c r="D96" i="5"/>
  <c r="E96" i="5"/>
  <c r="F96" i="5"/>
  <c r="G96" i="5"/>
  <c r="H96" i="5"/>
  <c r="I96" i="5"/>
  <c r="J96" i="5"/>
  <c r="K96" i="5"/>
  <c r="D97" i="5"/>
  <c r="E97" i="5"/>
  <c r="F97" i="5"/>
  <c r="G97" i="5"/>
  <c r="H97" i="5"/>
  <c r="I97" i="5"/>
  <c r="J97" i="5"/>
  <c r="K97" i="5"/>
  <c r="D98" i="5"/>
  <c r="E98" i="5"/>
  <c r="F98" i="5"/>
  <c r="G98" i="5"/>
  <c r="H98" i="5"/>
  <c r="I98" i="5"/>
  <c r="J98" i="5"/>
  <c r="K98" i="5"/>
  <c r="D99" i="5"/>
  <c r="E99" i="5"/>
  <c r="F99" i="5"/>
  <c r="G99" i="5"/>
  <c r="H99" i="5"/>
  <c r="I99" i="5"/>
  <c r="J99" i="5"/>
  <c r="K99" i="5"/>
  <c r="D100" i="5"/>
  <c r="E100" i="5"/>
  <c r="F100" i="5"/>
  <c r="G100" i="5"/>
  <c r="H100" i="5"/>
  <c r="I100" i="5"/>
  <c r="J100" i="5"/>
  <c r="K100" i="5"/>
  <c r="D101" i="5"/>
  <c r="E101" i="5"/>
  <c r="F101" i="5"/>
  <c r="G101" i="5"/>
  <c r="H101" i="5"/>
  <c r="I101" i="5"/>
  <c r="J101" i="5"/>
  <c r="K101" i="5"/>
  <c r="D102" i="5"/>
  <c r="E102" i="5"/>
  <c r="F102" i="5"/>
  <c r="G102" i="5"/>
  <c r="H102" i="5"/>
  <c r="I102" i="5"/>
  <c r="J102" i="5"/>
  <c r="K102" i="5"/>
  <c r="D103" i="5"/>
  <c r="E103" i="5"/>
  <c r="F103" i="5"/>
  <c r="G103" i="5"/>
  <c r="H103" i="5"/>
  <c r="I103" i="5"/>
  <c r="J103" i="5"/>
  <c r="K103" i="5"/>
  <c r="D106" i="5"/>
  <c r="E106" i="5"/>
  <c r="F106" i="5"/>
  <c r="G106" i="5"/>
  <c r="H106" i="5"/>
  <c r="I106" i="5"/>
  <c r="J106" i="5"/>
  <c r="K106" i="5"/>
  <c r="D107" i="5"/>
  <c r="E107" i="5"/>
  <c r="F107" i="5"/>
  <c r="G107" i="5"/>
  <c r="H107" i="5"/>
  <c r="I107" i="5"/>
  <c r="J107" i="5"/>
  <c r="K107" i="5"/>
  <c r="D108" i="5"/>
  <c r="E108" i="5"/>
  <c r="F108" i="5"/>
  <c r="G108" i="5"/>
  <c r="H108" i="5"/>
  <c r="I108" i="5"/>
  <c r="J108" i="5"/>
  <c r="K108" i="5"/>
  <c r="D109" i="5"/>
  <c r="E109" i="5"/>
  <c r="F109" i="5"/>
  <c r="G109" i="5"/>
  <c r="H109" i="5"/>
  <c r="I109" i="5"/>
  <c r="J109" i="5"/>
  <c r="K109" i="5"/>
  <c r="D110" i="5"/>
  <c r="E110" i="5"/>
  <c r="F110" i="5"/>
  <c r="G110" i="5"/>
  <c r="H110" i="5"/>
  <c r="I110" i="5"/>
  <c r="J110" i="5"/>
  <c r="K110" i="5"/>
  <c r="D111" i="5"/>
  <c r="E111" i="5"/>
  <c r="F111" i="5"/>
  <c r="G111" i="5"/>
  <c r="H111" i="5"/>
  <c r="I111" i="5"/>
  <c r="J111" i="5"/>
  <c r="K111" i="5"/>
  <c r="D112" i="5"/>
  <c r="E112" i="5"/>
  <c r="F112" i="5"/>
  <c r="G112" i="5"/>
  <c r="H112" i="5"/>
  <c r="I112" i="5"/>
  <c r="J112" i="5"/>
  <c r="K112" i="5"/>
  <c r="D113" i="5"/>
  <c r="E113" i="5"/>
  <c r="F113" i="5"/>
  <c r="G113" i="5"/>
  <c r="H113" i="5"/>
  <c r="I113" i="5"/>
  <c r="J113" i="5"/>
  <c r="K113" i="5"/>
  <c r="D114" i="5"/>
  <c r="E114" i="5"/>
  <c r="F114" i="5"/>
  <c r="G114" i="5"/>
  <c r="H114" i="5"/>
  <c r="I114" i="5"/>
  <c r="J114" i="5"/>
  <c r="K114" i="5"/>
  <c r="D115" i="5"/>
  <c r="E115" i="5"/>
  <c r="F115" i="5"/>
  <c r="G115" i="5"/>
  <c r="H115" i="5"/>
  <c r="I115" i="5"/>
  <c r="J115" i="5"/>
  <c r="K115" i="5"/>
  <c r="E7" i="5"/>
  <c r="F7" i="5"/>
  <c r="G7" i="5"/>
  <c r="H7" i="5"/>
  <c r="I7" i="5"/>
  <c r="J7" i="5"/>
  <c r="K7" i="5"/>
  <c r="L7" i="5"/>
  <c r="M7" i="5"/>
  <c r="N7" i="5"/>
  <c r="O7" i="5"/>
  <c r="P7" i="5"/>
  <c r="Q7" i="5"/>
  <c r="R7" i="5"/>
  <c r="E8" i="5"/>
  <c r="F8" i="5"/>
  <c r="G8" i="5"/>
  <c r="H8" i="5"/>
  <c r="I8" i="5"/>
  <c r="J8" i="5"/>
  <c r="K8" i="5"/>
  <c r="L8" i="5"/>
  <c r="M8" i="5"/>
  <c r="N8" i="5"/>
  <c r="O8" i="5"/>
  <c r="P8" i="5"/>
  <c r="Q8" i="5"/>
  <c r="R8" i="5"/>
  <c r="E11" i="5"/>
  <c r="F11" i="5"/>
  <c r="G11" i="5"/>
  <c r="H11" i="5"/>
  <c r="I11" i="5"/>
  <c r="J11" i="5"/>
  <c r="K11" i="5"/>
  <c r="L11" i="5"/>
  <c r="M11" i="5"/>
  <c r="N11" i="5"/>
  <c r="O11" i="5"/>
  <c r="P11" i="5"/>
  <c r="Q11" i="5"/>
  <c r="R11" i="5"/>
  <c r="E12" i="5"/>
  <c r="F12" i="5"/>
  <c r="G12" i="5"/>
  <c r="H12" i="5"/>
  <c r="I12" i="5"/>
  <c r="J12" i="5"/>
  <c r="K12" i="5"/>
  <c r="L12" i="5"/>
  <c r="M12" i="5"/>
  <c r="N12" i="5"/>
  <c r="O12" i="5"/>
  <c r="P12" i="5"/>
  <c r="Q12" i="5"/>
  <c r="R12" i="5"/>
  <c r="E15" i="5"/>
  <c r="F15" i="5"/>
  <c r="G15" i="5"/>
  <c r="H15" i="5"/>
  <c r="I15" i="5"/>
  <c r="J15" i="5"/>
  <c r="K15" i="5"/>
  <c r="L15" i="5"/>
  <c r="M15" i="5"/>
  <c r="N15" i="5"/>
  <c r="O15" i="5"/>
  <c r="P15" i="5"/>
  <c r="Q15" i="5"/>
  <c r="R15" i="5"/>
  <c r="E16" i="5"/>
  <c r="F16" i="5"/>
  <c r="G16" i="5"/>
  <c r="H16" i="5"/>
  <c r="I16" i="5"/>
  <c r="J16" i="5"/>
  <c r="K16" i="5"/>
  <c r="L16" i="5"/>
  <c r="M16" i="5"/>
  <c r="N16" i="5"/>
  <c r="O16" i="5"/>
  <c r="P16" i="5"/>
  <c r="Q16" i="5"/>
  <c r="R16" i="5"/>
  <c r="E19" i="5"/>
  <c r="F19" i="5"/>
  <c r="G19" i="5"/>
  <c r="H19" i="5"/>
  <c r="I19" i="5"/>
  <c r="J19" i="5"/>
  <c r="K19" i="5"/>
  <c r="L19" i="5"/>
  <c r="M19" i="5"/>
  <c r="N19" i="5"/>
  <c r="O19" i="5"/>
  <c r="P19" i="5"/>
  <c r="Q19" i="5"/>
  <c r="R19" i="5"/>
  <c r="E20" i="5"/>
  <c r="F20" i="5"/>
  <c r="G20" i="5"/>
  <c r="H20" i="5"/>
  <c r="I20" i="5"/>
  <c r="J20" i="5"/>
  <c r="K20" i="5"/>
  <c r="L20" i="5"/>
  <c r="M20" i="5"/>
  <c r="N20" i="5"/>
  <c r="O20" i="5"/>
  <c r="P20" i="5"/>
  <c r="Q20" i="5"/>
  <c r="R20" i="5"/>
  <c r="E23" i="5"/>
  <c r="F23" i="5"/>
  <c r="G23" i="5"/>
  <c r="H23" i="5"/>
  <c r="I23" i="5"/>
  <c r="J23" i="5"/>
  <c r="K23" i="5"/>
  <c r="L23" i="5"/>
  <c r="M23" i="5"/>
  <c r="N23" i="5"/>
  <c r="O23" i="5"/>
  <c r="P23" i="5"/>
  <c r="Q23" i="5"/>
  <c r="R23" i="5"/>
  <c r="E24" i="5"/>
  <c r="F24" i="5"/>
  <c r="G24" i="5"/>
  <c r="H24" i="5"/>
  <c r="I24" i="5"/>
  <c r="J24" i="5"/>
  <c r="K24" i="5"/>
  <c r="L24" i="5"/>
  <c r="M24" i="5"/>
  <c r="N24" i="5"/>
  <c r="O24" i="5"/>
  <c r="P24" i="5"/>
  <c r="Q24" i="5"/>
  <c r="R24" i="5"/>
  <c r="E27" i="5"/>
  <c r="F27" i="5"/>
  <c r="G27" i="5"/>
  <c r="H27" i="5"/>
  <c r="I27" i="5"/>
  <c r="J27" i="5"/>
  <c r="K27" i="5"/>
  <c r="L27" i="5"/>
  <c r="M27" i="5"/>
  <c r="N27" i="5"/>
  <c r="O27" i="5"/>
  <c r="P27" i="5"/>
  <c r="Q27" i="5"/>
  <c r="R27" i="5"/>
  <c r="E28" i="5"/>
  <c r="F28" i="5"/>
  <c r="G28" i="5"/>
  <c r="H28" i="5"/>
  <c r="I28" i="5"/>
  <c r="J28" i="5"/>
  <c r="K28" i="5"/>
  <c r="L28" i="5"/>
  <c r="M28" i="5"/>
  <c r="N28" i="5"/>
  <c r="O28" i="5"/>
  <c r="P28" i="5"/>
  <c r="Q28" i="5"/>
  <c r="R28" i="5"/>
  <c r="E31" i="5"/>
  <c r="F31" i="5"/>
  <c r="G31" i="5"/>
  <c r="H31" i="5"/>
  <c r="I31" i="5"/>
  <c r="J31" i="5"/>
  <c r="K31" i="5"/>
  <c r="L31" i="5"/>
  <c r="M31" i="5"/>
  <c r="N31" i="5"/>
  <c r="O31" i="5"/>
  <c r="P31" i="5"/>
  <c r="Q31" i="5"/>
  <c r="R31" i="5"/>
  <c r="E32" i="5"/>
  <c r="F32" i="5"/>
  <c r="G32" i="5"/>
  <c r="H32" i="5"/>
  <c r="I32" i="5"/>
  <c r="J32" i="5"/>
  <c r="K32" i="5"/>
  <c r="L32" i="5"/>
  <c r="M32" i="5"/>
  <c r="N32" i="5"/>
  <c r="O32" i="5"/>
  <c r="P32" i="5"/>
  <c r="Q32" i="5"/>
  <c r="R32" i="5"/>
  <c r="E35" i="5"/>
  <c r="F35" i="5"/>
  <c r="G35" i="5"/>
  <c r="H35" i="5"/>
  <c r="I35" i="5"/>
  <c r="J35" i="5"/>
  <c r="K35" i="5"/>
  <c r="L35" i="5"/>
  <c r="M35" i="5"/>
  <c r="N35" i="5"/>
  <c r="O35" i="5"/>
  <c r="P35" i="5"/>
  <c r="Q35" i="5"/>
  <c r="R35" i="5"/>
  <c r="E36" i="5"/>
  <c r="F36" i="5"/>
  <c r="G36" i="5"/>
  <c r="H36" i="5"/>
  <c r="I36" i="5"/>
  <c r="J36" i="5"/>
  <c r="K36" i="5"/>
  <c r="L36" i="5"/>
  <c r="M36" i="5"/>
  <c r="N36" i="5"/>
  <c r="O36" i="5"/>
  <c r="P36" i="5"/>
  <c r="Q36" i="5"/>
  <c r="R36" i="5"/>
  <c r="E39" i="5"/>
  <c r="F39" i="5"/>
  <c r="G39" i="5"/>
  <c r="H39" i="5"/>
  <c r="I39" i="5"/>
  <c r="J39" i="5"/>
  <c r="K39" i="5"/>
  <c r="L39" i="5"/>
  <c r="M39" i="5"/>
  <c r="N39" i="5"/>
  <c r="O39" i="5"/>
  <c r="P39" i="5"/>
  <c r="Q39" i="5"/>
  <c r="R39" i="5"/>
  <c r="E40" i="5"/>
  <c r="F40" i="5"/>
  <c r="G40" i="5"/>
  <c r="H40" i="5"/>
  <c r="I40" i="5"/>
  <c r="J40" i="5"/>
  <c r="K40" i="5"/>
  <c r="L40" i="5"/>
  <c r="M40" i="5"/>
  <c r="N40" i="5"/>
  <c r="O40" i="5"/>
  <c r="P40" i="5"/>
  <c r="Q40" i="5"/>
  <c r="R40" i="5"/>
  <c r="E43" i="5"/>
  <c r="F43" i="5"/>
  <c r="G43" i="5"/>
  <c r="H43" i="5"/>
  <c r="I43" i="5"/>
  <c r="J43" i="5"/>
  <c r="K43" i="5"/>
  <c r="L43" i="5"/>
  <c r="M43" i="5"/>
  <c r="N43" i="5"/>
  <c r="O43" i="5"/>
  <c r="P43" i="5"/>
  <c r="Q43" i="5"/>
  <c r="R43" i="5"/>
  <c r="E44" i="5"/>
  <c r="F44" i="5"/>
  <c r="G44" i="5"/>
  <c r="H44" i="5"/>
  <c r="I44" i="5"/>
  <c r="J44" i="5"/>
  <c r="K44" i="5"/>
  <c r="L44" i="5"/>
  <c r="M44" i="5"/>
  <c r="N44" i="5"/>
  <c r="O44" i="5"/>
  <c r="P44" i="5"/>
  <c r="Q44" i="5"/>
  <c r="R44" i="5"/>
  <c r="D44" i="5"/>
  <c r="D43" i="5"/>
  <c r="D40" i="5"/>
  <c r="D39" i="5"/>
  <c r="D36" i="5"/>
  <c r="D35" i="5"/>
  <c r="D32" i="5"/>
  <c r="D31" i="5"/>
  <c r="D28" i="5"/>
  <c r="D27" i="5"/>
  <c r="E47" i="5"/>
  <c r="F47" i="5"/>
  <c r="G47" i="5"/>
  <c r="H47" i="5"/>
  <c r="I47" i="5"/>
  <c r="J47" i="5"/>
  <c r="K47" i="5"/>
  <c r="L47" i="5"/>
  <c r="M47" i="5"/>
  <c r="N47" i="5"/>
  <c r="O47" i="5"/>
  <c r="P47" i="5"/>
  <c r="Q47" i="5"/>
  <c r="R47" i="5"/>
  <c r="E48" i="5"/>
  <c r="F48" i="5"/>
  <c r="G48" i="5"/>
  <c r="H48" i="5"/>
  <c r="I48" i="5"/>
  <c r="J48" i="5"/>
  <c r="K48" i="5"/>
  <c r="L48" i="5"/>
  <c r="M48" i="5"/>
  <c r="N48" i="5"/>
  <c r="O48" i="5"/>
  <c r="P48" i="5"/>
  <c r="Q48" i="5"/>
  <c r="R48" i="5"/>
  <c r="E49" i="5"/>
  <c r="F49" i="5"/>
  <c r="G49" i="5"/>
  <c r="H49" i="5"/>
  <c r="I49" i="5"/>
  <c r="J49" i="5"/>
  <c r="K49" i="5"/>
  <c r="L49" i="5"/>
  <c r="M49" i="5"/>
  <c r="N49" i="5"/>
  <c r="O49" i="5"/>
  <c r="P49" i="5"/>
  <c r="Q49" i="5"/>
  <c r="R49" i="5"/>
  <c r="E50" i="5"/>
  <c r="F50" i="5"/>
  <c r="G50" i="5"/>
  <c r="H50" i="5"/>
  <c r="I50" i="5"/>
  <c r="J50" i="5"/>
  <c r="K50" i="5"/>
  <c r="L50" i="5"/>
  <c r="M50" i="5"/>
  <c r="N50" i="5"/>
  <c r="O50" i="5"/>
  <c r="P50" i="5"/>
  <c r="Q50" i="5"/>
  <c r="R50" i="5"/>
  <c r="E51" i="5"/>
  <c r="F51" i="5"/>
  <c r="G51" i="5"/>
  <c r="H51" i="5"/>
  <c r="I51" i="5"/>
  <c r="J51" i="5"/>
  <c r="K51" i="5"/>
  <c r="L51" i="5"/>
  <c r="M51" i="5"/>
  <c r="N51" i="5"/>
  <c r="O51" i="5"/>
  <c r="P51" i="5"/>
  <c r="Q51" i="5"/>
  <c r="R51" i="5"/>
  <c r="D51" i="5"/>
  <c r="D50" i="5"/>
  <c r="D49" i="5"/>
  <c r="D48" i="5"/>
  <c r="D24" i="5"/>
  <c r="D23" i="5"/>
  <c r="D20" i="5"/>
  <c r="D19" i="5"/>
  <c r="D16" i="5"/>
  <c r="D15" i="5"/>
  <c r="D12" i="5"/>
  <c r="D11" i="5"/>
  <c r="D8" i="5"/>
  <c r="D7" i="5"/>
  <c r="A92" i="4"/>
  <c r="A116" i="4"/>
  <c r="A104" i="4"/>
  <c r="A94" i="4"/>
  <c r="A82" i="4"/>
  <c r="A58" i="4"/>
  <c r="E116" i="1"/>
  <c r="F116" i="1"/>
  <c r="G116" i="1"/>
  <c r="H116" i="1"/>
  <c r="I116" i="1"/>
  <c r="J116" i="1"/>
  <c r="K116" i="1"/>
  <c r="L116" i="1"/>
  <c r="E104" i="1"/>
  <c r="F104" i="1"/>
  <c r="G104" i="1"/>
  <c r="H104" i="1"/>
  <c r="I104" i="1"/>
  <c r="J104" i="1"/>
  <c r="K104" i="1"/>
  <c r="L104" i="1"/>
  <c r="E92" i="1"/>
  <c r="E78" i="1"/>
  <c r="E79" i="1" s="1"/>
  <c r="F78" i="1"/>
  <c r="F79" i="1" s="1"/>
  <c r="G78" i="1"/>
  <c r="G79" i="1" s="1"/>
  <c r="H78" i="1"/>
  <c r="H79" i="1" s="1"/>
  <c r="I78" i="1"/>
  <c r="I79" i="1" s="1"/>
  <c r="J78" i="1"/>
  <c r="J79" i="1" s="1"/>
  <c r="K78" i="1"/>
  <c r="K79" i="1" s="1"/>
  <c r="L78" i="1"/>
  <c r="L79" i="1" s="1"/>
  <c r="M78" i="1"/>
  <c r="M79" i="1" s="1"/>
  <c r="E9" i="1"/>
  <c r="F9" i="1"/>
  <c r="F82" i="1" s="1"/>
  <c r="F92" i="1" s="1"/>
  <c r="G9" i="1"/>
  <c r="G82" i="1" s="1"/>
  <c r="G82" i="5" s="1"/>
  <c r="H9" i="1"/>
  <c r="H82" i="1" s="1"/>
  <c r="H92" i="1" s="1"/>
  <c r="I9" i="1"/>
  <c r="I82" i="1" s="1"/>
  <c r="I92" i="1" s="1"/>
  <c r="J9" i="1"/>
  <c r="J82" i="1" s="1"/>
  <c r="J92" i="1" s="1"/>
  <c r="K9" i="1"/>
  <c r="K82" i="1" s="1"/>
  <c r="K82" i="5" s="1"/>
  <c r="L9" i="1"/>
  <c r="L82" i="1" s="1"/>
  <c r="L92" i="1" s="1"/>
  <c r="E13" i="1"/>
  <c r="F13" i="1"/>
  <c r="G13" i="1"/>
  <c r="H13" i="1"/>
  <c r="I13" i="1"/>
  <c r="J13" i="1"/>
  <c r="K13" i="1"/>
  <c r="L13" i="1"/>
  <c r="E17" i="1"/>
  <c r="F17" i="1"/>
  <c r="G17" i="1"/>
  <c r="H17" i="1"/>
  <c r="I17" i="1"/>
  <c r="J17" i="1"/>
  <c r="K17" i="1"/>
  <c r="L17" i="1"/>
  <c r="E21" i="1"/>
  <c r="F21" i="1"/>
  <c r="G21" i="1"/>
  <c r="H21" i="1"/>
  <c r="I21" i="1"/>
  <c r="J21" i="1"/>
  <c r="K21" i="1"/>
  <c r="L21" i="1"/>
  <c r="E25" i="1"/>
  <c r="F25" i="1"/>
  <c r="G25" i="1"/>
  <c r="H25" i="1"/>
  <c r="I25" i="1"/>
  <c r="J25" i="1"/>
  <c r="K25" i="1"/>
  <c r="L25" i="1"/>
  <c r="E29" i="1"/>
  <c r="F29" i="1"/>
  <c r="G29" i="1"/>
  <c r="H29" i="1"/>
  <c r="I29" i="1"/>
  <c r="J29" i="1"/>
  <c r="K29" i="1"/>
  <c r="L29" i="1"/>
  <c r="E33" i="1"/>
  <c r="F33" i="1"/>
  <c r="G33" i="1"/>
  <c r="H33" i="1"/>
  <c r="I33" i="1"/>
  <c r="J33" i="1"/>
  <c r="K33" i="1"/>
  <c r="L33" i="1"/>
  <c r="E37" i="1"/>
  <c r="F37" i="1"/>
  <c r="G37" i="1"/>
  <c r="H37" i="1"/>
  <c r="I37" i="1"/>
  <c r="J37" i="1"/>
  <c r="K37" i="1"/>
  <c r="L37" i="1"/>
  <c r="E41" i="1"/>
  <c r="F41" i="1"/>
  <c r="G41" i="1"/>
  <c r="H41" i="1"/>
  <c r="I41" i="1"/>
  <c r="J41" i="1"/>
  <c r="K41" i="1"/>
  <c r="L41" i="1"/>
  <c r="E45" i="1"/>
  <c r="F45" i="1"/>
  <c r="G45" i="1"/>
  <c r="H45" i="1"/>
  <c r="I45" i="1"/>
  <c r="J45" i="1"/>
  <c r="K45" i="1"/>
  <c r="L45" i="1"/>
  <c r="D3" i="1"/>
  <c r="A39" i="2"/>
  <c r="A37" i="2"/>
  <c r="A35" i="2"/>
  <c r="A30" i="2"/>
  <c r="B31" i="2"/>
  <c r="B32" i="2"/>
  <c r="B33" i="2"/>
  <c r="B34" i="2"/>
  <c r="B30" i="2"/>
  <c r="F82" i="5" l="1"/>
  <c r="G92" i="1"/>
  <c r="J82" i="5"/>
  <c r="I82" i="5"/>
  <c r="H82" i="5"/>
  <c r="K92" i="1"/>
  <c r="E53" i="1"/>
  <c r="D13" i="8" s="1"/>
  <c r="F53" i="1"/>
  <c r="E13" i="8" s="1"/>
  <c r="K53" i="1"/>
  <c r="J13" i="8" s="1"/>
  <c r="C3" i="11"/>
  <c r="C35" i="11" s="1"/>
  <c r="D35" i="11" s="1"/>
  <c r="E35" i="11" s="1"/>
  <c r="F35" i="11" s="1"/>
  <c r="G35" i="11" s="1"/>
  <c r="H35" i="11" s="1"/>
  <c r="I35" i="11" s="1"/>
  <c r="J35" i="11" s="1"/>
  <c r="K35" i="11" s="1"/>
  <c r="L35" i="11" s="1"/>
  <c r="M35" i="11" s="1"/>
  <c r="N35" i="11" s="1"/>
  <c r="O35" i="11" s="1"/>
  <c r="P35" i="11" s="1"/>
  <c r="Q35" i="11" s="1"/>
  <c r="C6" i="13"/>
  <c r="D6" i="13" s="1"/>
  <c r="E6" i="13" s="1"/>
  <c r="F6" i="13" s="1"/>
  <c r="G6" i="13" s="1"/>
  <c r="H6" i="13" s="1"/>
  <c r="I6" i="13" s="1"/>
  <c r="J6" i="13" s="1"/>
  <c r="K6" i="13" s="1"/>
  <c r="L6" i="13" s="1"/>
  <c r="M6" i="13" s="1"/>
  <c r="N6" i="13" s="1"/>
  <c r="O6" i="13" s="1"/>
  <c r="P6" i="13" s="1"/>
  <c r="Q6" i="13" s="1"/>
  <c r="R6" i="13" s="1"/>
  <c r="S6" i="13" s="1"/>
  <c r="T6" i="13" s="1"/>
  <c r="U6" i="13" s="1"/>
  <c r="V6" i="13" s="1"/>
  <c r="W6" i="13" s="1"/>
  <c r="X6" i="13" s="1"/>
  <c r="Y6" i="13" s="1"/>
  <c r="Z6" i="13" s="1"/>
  <c r="AA6" i="13" s="1"/>
  <c r="AB6" i="13" s="1"/>
  <c r="AC6" i="13" s="1"/>
  <c r="AD6" i="13" s="1"/>
  <c r="AE6" i="13" s="1"/>
  <c r="AF6" i="13" s="1"/>
  <c r="AG6" i="13" s="1"/>
  <c r="AH6" i="13" s="1"/>
  <c r="AI6" i="13" s="1"/>
  <c r="AJ6" i="13" s="1"/>
  <c r="AK6" i="13" s="1"/>
  <c r="AL6" i="13" s="1"/>
  <c r="AM6" i="13" s="1"/>
  <c r="AN6" i="13" s="1"/>
  <c r="AO6" i="13" s="1"/>
  <c r="AP6" i="13" s="1"/>
  <c r="AQ6" i="13" s="1"/>
  <c r="AR6" i="13" s="1"/>
  <c r="AS6" i="13" s="1"/>
  <c r="AT6" i="13" s="1"/>
  <c r="AU6" i="13" s="1"/>
  <c r="AV6" i="13" s="1"/>
  <c r="AW6" i="13" s="1"/>
  <c r="AX6" i="13" s="1"/>
  <c r="AY6" i="13" s="1"/>
  <c r="AZ6" i="13" s="1"/>
  <c r="BA6" i="13" s="1"/>
  <c r="BB6" i="13" s="1"/>
  <c r="BC6" i="13" s="1"/>
  <c r="BD6" i="13" s="1"/>
  <c r="BE6" i="13" s="1"/>
  <c r="BF6" i="13" s="1"/>
  <c r="I53" i="1"/>
  <c r="H13" i="8" s="1"/>
  <c r="L53" i="1"/>
  <c r="K13" i="8" s="1"/>
  <c r="H53" i="1"/>
  <c r="G13" i="8" s="1"/>
  <c r="J53" i="1"/>
  <c r="I13" i="8" s="1"/>
  <c r="G53" i="1"/>
  <c r="F13" i="8" s="1"/>
  <c r="G80" i="1"/>
  <c r="L80" i="1"/>
  <c r="L118" i="1" s="1"/>
  <c r="D3" i="5"/>
  <c r="E3" i="5" s="1"/>
  <c r="F3" i="5" s="1"/>
  <c r="G3" i="5" s="1"/>
  <c r="H3" i="5" s="1"/>
  <c r="I3" i="5" s="1"/>
  <c r="J3" i="5" s="1"/>
  <c r="K3" i="5" s="1"/>
  <c r="L3" i="5" s="1"/>
  <c r="E3" i="1"/>
  <c r="F3" i="1" s="1"/>
  <c r="G3" i="1" s="1"/>
  <c r="H3" i="1" s="1"/>
  <c r="I3" i="1" s="1"/>
  <c r="J3" i="1" s="1"/>
  <c r="K3" i="1" s="1"/>
  <c r="L3" i="1" s="1"/>
  <c r="M3" i="1" s="1"/>
  <c r="N3" i="1" s="1"/>
  <c r="O3" i="1" s="1"/>
  <c r="P3" i="1" s="1"/>
  <c r="Q3" i="1" s="1"/>
  <c r="R3" i="1" s="1"/>
  <c r="D3" i="4"/>
  <c r="K80" i="1"/>
  <c r="M80" i="1"/>
  <c r="I80" i="1"/>
  <c r="E80" i="1"/>
  <c r="R9" i="1"/>
  <c r="R82" i="1" s="1"/>
  <c r="R92" i="1" s="1"/>
  <c r="R13" i="1"/>
  <c r="R17" i="1"/>
  <c r="R21" i="1"/>
  <c r="R25" i="1"/>
  <c r="R29" i="1"/>
  <c r="R33" i="1"/>
  <c r="R37" i="1"/>
  <c r="R41" i="1"/>
  <c r="R45" i="1"/>
  <c r="R78" i="1"/>
  <c r="R79" i="1" s="1"/>
  <c r="R104" i="1"/>
  <c r="R116" i="1"/>
  <c r="D3" i="11" l="1"/>
  <c r="E3" i="11" s="1"/>
  <c r="F3" i="11" s="1"/>
  <c r="G3" i="11" s="1"/>
  <c r="H3" i="11" s="1"/>
  <c r="I3" i="11" s="1"/>
  <c r="J3" i="11" s="1"/>
  <c r="K3" i="11" s="1"/>
  <c r="L3" i="11" s="1"/>
  <c r="M3" i="11" s="1"/>
  <c r="N3" i="11" s="1"/>
  <c r="O3" i="11" s="1"/>
  <c r="P3" i="11" s="1"/>
  <c r="Q3" i="11" s="1"/>
  <c r="S3" i="1"/>
  <c r="R80" i="1"/>
  <c r="R118" i="1" s="1"/>
  <c r="K118" i="1"/>
  <c r="E118" i="1"/>
  <c r="J80" i="1"/>
  <c r="G118" i="1"/>
  <c r="H80" i="1"/>
  <c r="R53" i="1"/>
  <c r="Q13" i="8" s="1"/>
  <c r="I118" i="1"/>
  <c r="F80" i="1"/>
  <c r="K26" i="8"/>
  <c r="L121" i="1"/>
  <c r="R58" i="5"/>
  <c r="R59" i="5"/>
  <c r="R60" i="5"/>
  <c r="R61" i="5"/>
  <c r="R62" i="5"/>
  <c r="R63" i="5"/>
  <c r="R64" i="5"/>
  <c r="R65" i="5"/>
  <c r="R66" i="5"/>
  <c r="R67" i="5"/>
  <c r="R68" i="5"/>
  <c r="R69" i="5"/>
  <c r="R70" i="5"/>
  <c r="R71" i="5"/>
  <c r="R72" i="5"/>
  <c r="R73" i="5"/>
  <c r="R74" i="5"/>
  <c r="R75" i="5"/>
  <c r="R76" i="5"/>
  <c r="R77" i="5"/>
  <c r="R82" i="5"/>
  <c r="R83" i="5"/>
  <c r="R84" i="5"/>
  <c r="R85" i="5"/>
  <c r="R86" i="5"/>
  <c r="R87" i="5"/>
  <c r="R88" i="5"/>
  <c r="R89" i="5"/>
  <c r="R90" i="5"/>
  <c r="R91" i="5"/>
  <c r="R94" i="5"/>
  <c r="R95" i="5"/>
  <c r="R96" i="5"/>
  <c r="R97" i="5"/>
  <c r="R98" i="5"/>
  <c r="R99" i="5"/>
  <c r="R100" i="5"/>
  <c r="R101" i="5"/>
  <c r="R102" i="5"/>
  <c r="R103" i="5"/>
  <c r="R106" i="5"/>
  <c r="R107" i="5"/>
  <c r="R108" i="5"/>
  <c r="R109" i="5"/>
  <c r="R110" i="5"/>
  <c r="R111" i="5"/>
  <c r="R112" i="5"/>
  <c r="R113" i="5"/>
  <c r="R114" i="5"/>
  <c r="R115" i="5"/>
  <c r="L58" i="5"/>
  <c r="M58" i="5"/>
  <c r="N58" i="5"/>
  <c r="O58" i="5"/>
  <c r="P58" i="5"/>
  <c r="Q58" i="5"/>
  <c r="L59" i="5"/>
  <c r="M59" i="5"/>
  <c r="N59" i="5"/>
  <c r="O59" i="5"/>
  <c r="P59" i="5"/>
  <c r="Q59" i="5"/>
  <c r="L60" i="5"/>
  <c r="M60" i="5"/>
  <c r="N60" i="5"/>
  <c r="O60" i="5"/>
  <c r="P60" i="5"/>
  <c r="Q60" i="5"/>
  <c r="L61" i="5"/>
  <c r="M61" i="5"/>
  <c r="N61" i="5"/>
  <c r="O61" i="5"/>
  <c r="P61" i="5"/>
  <c r="Q61" i="5"/>
  <c r="L62" i="5"/>
  <c r="M62" i="5"/>
  <c r="N62" i="5"/>
  <c r="O62" i="5"/>
  <c r="P62" i="5"/>
  <c r="Q62" i="5"/>
  <c r="L63" i="5"/>
  <c r="M63" i="5"/>
  <c r="N63" i="5"/>
  <c r="O63" i="5"/>
  <c r="P63" i="5"/>
  <c r="Q63" i="5"/>
  <c r="L64" i="5"/>
  <c r="M64" i="5"/>
  <c r="N64" i="5"/>
  <c r="O64" i="5"/>
  <c r="P64" i="5"/>
  <c r="Q64" i="5"/>
  <c r="L65" i="5"/>
  <c r="M65" i="5"/>
  <c r="N65" i="5"/>
  <c r="O65" i="5"/>
  <c r="P65" i="5"/>
  <c r="Q65" i="5"/>
  <c r="L66" i="5"/>
  <c r="M66" i="5"/>
  <c r="N66" i="5"/>
  <c r="O66" i="5"/>
  <c r="P66" i="5"/>
  <c r="Q66" i="5"/>
  <c r="L67" i="5"/>
  <c r="M67" i="5"/>
  <c r="N67" i="5"/>
  <c r="O67" i="5"/>
  <c r="P67" i="5"/>
  <c r="Q67" i="5"/>
  <c r="L68" i="5"/>
  <c r="M68" i="5"/>
  <c r="N68" i="5"/>
  <c r="O68" i="5"/>
  <c r="P68" i="5"/>
  <c r="Q68" i="5"/>
  <c r="L69" i="5"/>
  <c r="M69" i="5"/>
  <c r="N69" i="5"/>
  <c r="O69" i="5"/>
  <c r="P69" i="5"/>
  <c r="Q69" i="5"/>
  <c r="L70" i="5"/>
  <c r="M70" i="5"/>
  <c r="N70" i="5"/>
  <c r="O70" i="5"/>
  <c r="P70" i="5"/>
  <c r="Q70" i="5"/>
  <c r="L71" i="5"/>
  <c r="M71" i="5"/>
  <c r="N71" i="5"/>
  <c r="O71" i="5"/>
  <c r="P71" i="5"/>
  <c r="Q71" i="5"/>
  <c r="L72" i="5"/>
  <c r="M72" i="5"/>
  <c r="N72" i="5"/>
  <c r="O72" i="5"/>
  <c r="P72" i="5"/>
  <c r="Q72" i="5"/>
  <c r="L73" i="5"/>
  <c r="M73" i="5"/>
  <c r="N73" i="5"/>
  <c r="O73" i="5"/>
  <c r="P73" i="5"/>
  <c r="Q73" i="5"/>
  <c r="L74" i="5"/>
  <c r="M74" i="5"/>
  <c r="N74" i="5"/>
  <c r="O74" i="5"/>
  <c r="P74" i="5"/>
  <c r="Q74" i="5"/>
  <c r="L75" i="5"/>
  <c r="M75" i="5"/>
  <c r="N75" i="5"/>
  <c r="O75" i="5"/>
  <c r="P75" i="5"/>
  <c r="Q75" i="5"/>
  <c r="L76" i="5"/>
  <c r="M76" i="5"/>
  <c r="N76" i="5"/>
  <c r="O76" i="5"/>
  <c r="P76" i="5"/>
  <c r="Q76" i="5"/>
  <c r="L77" i="5"/>
  <c r="M77" i="5"/>
  <c r="N77" i="5"/>
  <c r="O77" i="5"/>
  <c r="P77" i="5"/>
  <c r="Q77" i="5"/>
  <c r="L82" i="5"/>
  <c r="L83" i="5"/>
  <c r="M83" i="5"/>
  <c r="N83" i="5"/>
  <c r="O83" i="5"/>
  <c r="P83" i="5"/>
  <c r="Q83" i="5"/>
  <c r="L84" i="5"/>
  <c r="M84" i="5"/>
  <c r="N84" i="5"/>
  <c r="O84" i="5"/>
  <c r="P84" i="5"/>
  <c r="Q84" i="5"/>
  <c r="L85" i="5"/>
  <c r="M85" i="5"/>
  <c r="N85" i="5"/>
  <c r="O85" i="5"/>
  <c r="P85" i="5"/>
  <c r="Q85" i="5"/>
  <c r="L86" i="5"/>
  <c r="M86" i="5"/>
  <c r="N86" i="5"/>
  <c r="O86" i="5"/>
  <c r="P86" i="5"/>
  <c r="Q86" i="5"/>
  <c r="L87" i="5"/>
  <c r="M87" i="5"/>
  <c r="N87" i="5"/>
  <c r="O87" i="5"/>
  <c r="P87" i="5"/>
  <c r="Q87" i="5"/>
  <c r="L88" i="5"/>
  <c r="M88" i="5"/>
  <c r="N88" i="5"/>
  <c r="O88" i="5"/>
  <c r="P88" i="5"/>
  <c r="Q88" i="5"/>
  <c r="L89" i="5"/>
  <c r="M89" i="5"/>
  <c r="N89" i="5"/>
  <c r="O89" i="5"/>
  <c r="P89" i="5"/>
  <c r="Q89" i="5"/>
  <c r="L90" i="5"/>
  <c r="M90" i="5"/>
  <c r="N90" i="5"/>
  <c r="O90" i="5"/>
  <c r="P90" i="5"/>
  <c r="Q90" i="5"/>
  <c r="L91" i="5"/>
  <c r="M91" i="5"/>
  <c r="N91" i="5"/>
  <c r="O91" i="5"/>
  <c r="P91" i="5"/>
  <c r="Q91" i="5"/>
  <c r="L94" i="5"/>
  <c r="M94" i="5"/>
  <c r="N94" i="5"/>
  <c r="O94" i="5"/>
  <c r="P94" i="5"/>
  <c r="Q94" i="5"/>
  <c r="L95" i="5"/>
  <c r="M95" i="5"/>
  <c r="N95" i="5"/>
  <c r="O95" i="5"/>
  <c r="P95" i="5"/>
  <c r="Q95" i="5"/>
  <c r="L96" i="5"/>
  <c r="M96" i="5"/>
  <c r="N96" i="5"/>
  <c r="O96" i="5"/>
  <c r="P96" i="5"/>
  <c r="Q96" i="5"/>
  <c r="L97" i="5"/>
  <c r="M97" i="5"/>
  <c r="N97" i="5"/>
  <c r="O97" i="5"/>
  <c r="P97" i="5"/>
  <c r="Q97" i="5"/>
  <c r="L98" i="5"/>
  <c r="M98" i="5"/>
  <c r="N98" i="5"/>
  <c r="O98" i="5"/>
  <c r="P98" i="5"/>
  <c r="Q98" i="5"/>
  <c r="L99" i="5"/>
  <c r="M99" i="5"/>
  <c r="N99" i="5"/>
  <c r="O99" i="5"/>
  <c r="P99" i="5"/>
  <c r="Q99" i="5"/>
  <c r="L100" i="5"/>
  <c r="M100" i="5"/>
  <c r="N100" i="5"/>
  <c r="O100" i="5"/>
  <c r="P100" i="5"/>
  <c r="Q100" i="5"/>
  <c r="L101" i="5"/>
  <c r="M101" i="5"/>
  <c r="N101" i="5"/>
  <c r="O101" i="5"/>
  <c r="P101" i="5"/>
  <c r="Q101" i="5"/>
  <c r="L102" i="5"/>
  <c r="M102" i="5"/>
  <c r="N102" i="5"/>
  <c r="O102" i="5"/>
  <c r="P102" i="5"/>
  <c r="Q102" i="5"/>
  <c r="L103" i="5"/>
  <c r="M103" i="5"/>
  <c r="N103" i="5"/>
  <c r="O103" i="5"/>
  <c r="P103" i="5"/>
  <c r="Q103" i="5"/>
  <c r="L106" i="5"/>
  <c r="M106" i="5"/>
  <c r="N106" i="5"/>
  <c r="O106" i="5"/>
  <c r="P106" i="5"/>
  <c r="Q106" i="5"/>
  <c r="L107" i="5"/>
  <c r="M107" i="5"/>
  <c r="N107" i="5"/>
  <c r="O107" i="5"/>
  <c r="P107" i="5"/>
  <c r="Q107" i="5"/>
  <c r="L108" i="5"/>
  <c r="M108" i="5"/>
  <c r="N108" i="5"/>
  <c r="O108" i="5"/>
  <c r="P108" i="5"/>
  <c r="Q108" i="5"/>
  <c r="L109" i="5"/>
  <c r="M109" i="5"/>
  <c r="N109" i="5"/>
  <c r="O109" i="5"/>
  <c r="P109" i="5"/>
  <c r="Q109" i="5"/>
  <c r="L110" i="5"/>
  <c r="M110" i="5"/>
  <c r="N110" i="5"/>
  <c r="O110" i="5"/>
  <c r="P110" i="5"/>
  <c r="Q110" i="5"/>
  <c r="L111" i="5"/>
  <c r="M111" i="5"/>
  <c r="N111" i="5"/>
  <c r="O111" i="5"/>
  <c r="P111" i="5"/>
  <c r="Q111" i="5"/>
  <c r="L112" i="5"/>
  <c r="M112" i="5"/>
  <c r="N112" i="5"/>
  <c r="O112" i="5"/>
  <c r="P112" i="5"/>
  <c r="Q112" i="5"/>
  <c r="L113" i="5"/>
  <c r="M113" i="5"/>
  <c r="N113" i="5"/>
  <c r="O113" i="5"/>
  <c r="P113" i="5"/>
  <c r="Q113" i="5"/>
  <c r="L114" i="5"/>
  <c r="M114" i="5"/>
  <c r="N114" i="5"/>
  <c r="O114" i="5"/>
  <c r="P114" i="5"/>
  <c r="Q114" i="5"/>
  <c r="L115" i="5"/>
  <c r="M115" i="5"/>
  <c r="N115" i="5"/>
  <c r="O115" i="5"/>
  <c r="P115" i="5"/>
  <c r="Q115" i="5"/>
  <c r="Q116" i="4"/>
  <c r="Q104" i="4"/>
  <c r="Q92" i="4"/>
  <c r="Q78" i="4"/>
  <c r="Q79" i="4" s="1"/>
  <c r="Q9" i="4"/>
  <c r="Q13" i="4"/>
  <c r="Q17" i="4"/>
  <c r="Q21" i="4"/>
  <c r="Q25" i="4"/>
  <c r="Q29" i="4"/>
  <c r="Q33" i="4"/>
  <c r="Q37" i="4"/>
  <c r="Q41" i="4"/>
  <c r="Q45" i="4"/>
  <c r="Q53" i="4" l="1"/>
  <c r="J118" i="1"/>
  <c r="H26" i="8"/>
  <c r="I121" i="1"/>
  <c r="F26" i="8"/>
  <c r="G121" i="1"/>
  <c r="D26" i="8"/>
  <c r="E121" i="1"/>
  <c r="J26" i="8"/>
  <c r="K121" i="1"/>
  <c r="F118" i="1"/>
  <c r="H118" i="1"/>
  <c r="R121" i="1"/>
  <c r="Q26" i="8"/>
  <c r="C3" i="8"/>
  <c r="D3" i="8" s="1"/>
  <c r="E3" i="8" s="1"/>
  <c r="F3" i="8" s="1"/>
  <c r="G3" i="8" s="1"/>
  <c r="H3" i="8" s="1"/>
  <c r="I3" i="8" s="1"/>
  <c r="J3" i="8" s="1"/>
  <c r="K3" i="8" s="1"/>
  <c r="L3" i="8" s="1"/>
  <c r="M3" i="8" s="1"/>
  <c r="N3" i="8" s="1"/>
  <c r="O3" i="8" s="1"/>
  <c r="P3" i="8" s="1"/>
  <c r="Q3" i="8" s="1"/>
  <c r="C41" i="8"/>
  <c r="D41" i="8" s="1"/>
  <c r="E41" i="8" s="1"/>
  <c r="F41" i="8" s="1"/>
  <c r="G41" i="8" s="1"/>
  <c r="H41" i="8" s="1"/>
  <c r="I41" i="8" s="1"/>
  <c r="J41" i="8" s="1"/>
  <c r="K41" i="8" s="1"/>
  <c r="L41" i="8" s="1"/>
  <c r="M41" i="8" s="1"/>
  <c r="N41" i="8" s="1"/>
  <c r="O41" i="8" s="1"/>
  <c r="P41" i="8" s="1"/>
  <c r="Q41" i="8" s="1"/>
  <c r="I26" i="8" l="1"/>
  <c r="J121" i="1"/>
  <c r="E26" i="8"/>
  <c r="F121" i="1"/>
  <c r="G26" i="8"/>
  <c r="H121" i="1"/>
  <c r="D24" i="2"/>
  <c r="J39" i="2"/>
  <c r="J37" i="2"/>
  <c r="I35" i="2"/>
  <c r="I41" i="2" s="1"/>
  <c r="H35" i="2"/>
  <c r="H41" i="2" s="1"/>
  <c r="G35" i="2"/>
  <c r="G41" i="2" s="1"/>
  <c r="F35" i="2"/>
  <c r="F41" i="2" s="1"/>
  <c r="E35" i="2"/>
  <c r="E41" i="2" s="1"/>
  <c r="D35" i="2"/>
  <c r="D41" i="2" s="1"/>
  <c r="J34" i="2"/>
  <c r="J33" i="2"/>
  <c r="J32" i="2"/>
  <c r="J31" i="2"/>
  <c r="J30" i="2"/>
  <c r="J28" i="2"/>
  <c r="J26" i="2"/>
  <c r="E24" i="2"/>
  <c r="F24" i="2" s="1"/>
  <c r="G24" i="2" s="1"/>
  <c r="H24" i="2" s="1"/>
  <c r="I24" i="2" s="1"/>
  <c r="O9" i="2"/>
  <c r="O4" i="2"/>
  <c r="J9" i="2"/>
  <c r="J8" i="2"/>
  <c r="E13" i="2"/>
  <c r="E19" i="2" s="1"/>
  <c r="D47" i="11" s="1"/>
  <c r="F13" i="2"/>
  <c r="F19" i="2" s="1"/>
  <c r="G13" i="2"/>
  <c r="G19" i="2" s="1"/>
  <c r="H13" i="2"/>
  <c r="H19" i="2" s="1"/>
  <c r="G47" i="11" s="1"/>
  <c r="I13" i="2"/>
  <c r="I19" i="2" s="1"/>
  <c r="D13" i="2"/>
  <c r="D19" i="2" s="1"/>
  <c r="E25" i="8" l="1"/>
  <c r="E47" i="11"/>
  <c r="H25" i="8"/>
  <c r="H47" i="11"/>
  <c r="C25" i="8"/>
  <c r="C47" i="11"/>
  <c r="F25" i="8"/>
  <c r="F47" i="11"/>
  <c r="J41" i="2"/>
  <c r="C16" i="7" s="1"/>
  <c r="H44" i="2"/>
  <c r="G25" i="8"/>
  <c r="I44" i="2"/>
  <c r="G44" i="2"/>
  <c r="E44" i="2"/>
  <c r="D25" i="8"/>
  <c r="F44" i="2"/>
  <c r="J19" i="2"/>
  <c r="D44" i="2"/>
  <c r="J35" i="2"/>
  <c r="J4" i="2"/>
  <c r="O15" i="2"/>
  <c r="J15" i="2"/>
  <c r="O17" i="2"/>
  <c r="O8" i="2"/>
  <c r="O6" i="2"/>
  <c r="C6" i="7"/>
  <c r="K41" i="2" l="1"/>
  <c r="C9" i="7"/>
  <c r="O19" i="2"/>
  <c r="O21" i="2" s="1"/>
  <c r="R3" i="13" s="1"/>
  <c r="D33" i="8" l="1"/>
  <c r="J17" i="2"/>
  <c r="J6" i="2"/>
  <c r="E2" i="2"/>
  <c r="F2" i="2" s="1"/>
  <c r="G2" i="2" s="1"/>
  <c r="H2" i="2" s="1"/>
  <c r="I2" i="2" s="1"/>
  <c r="C43" i="4" l="1"/>
  <c r="C39" i="4"/>
  <c r="C35" i="4"/>
  <c r="C31" i="4"/>
  <c r="C27" i="4"/>
  <c r="C23" i="4"/>
  <c r="C19" i="4"/>
  <c r="C15" i="4"/>
  <c r="C11" i="4"/>
  <c r="C7" i="4"/>
  <c r="C43" i="5"/>
  <c r="B43" i="5"/>
  <c r="C39" i="5"/>
  <c r="B39" i="5"/>
  <c r="C35" i="5"/>
  <c r="B35" i="5"/>
  <c r="C31" i="5"/>
  <c r="B31" i="5"/>
  <c r="C27" i="5"/>
  <c r="B27" i="5"/>
  <c r="C23" i="5"/>
  <c r="B23" i="5"/>
  <c r="C19" i="5"/>
  <c r="B19" i="5"/>
  <c r="C15" i="5"/>
  <c r="B15" i="5"/>
  <c r="C11" i="5"/>
  <c r="B11" i="5"/>
  <c r="C7" i="5"/>
  <c r="B7" i="5"/>
  <c r="A115" i="5"/>
  <c r="A114" i="5"/>
  <c r="A113" i="5"/>
  <c r="A112" i="5"/>
  <c r="A111" i="5"/>
  <c r="A110" i="5"/>
  <c r="A109" i="5"/>
  <c r="A108" i="5"/>
  <c r="A107" i="5"/>
  <c r="A106" i="5"/>
  <c r="B103" i="5"/>
  <c r="B102" i="5"/>
  <c r="B101" i="5"/>
  <c r="B100" i="5"/>
  <c r="B99" i="5"/>
  <c r="B98" i="5"/>
  <c r="B97" i="5"/>
  <c r="B96" i="5"/>
  <c r="B95" i="5"/>
  <c r="B94" i="5"/>
  <c r="B91" i="5"/>
  <c r="B90" i="5"/>
  <c r="B89" i="5"/>
  <c r="B88" i="5"/>
  <c r="B87" i="5"/>
  <c r="B86" i="5"/>
  <c r="B85" i="5"/>
  <c r="B84" i="5"/>
  <c r="B83" i="5"/>
  <c r="B82" i="5"/>
  <c r="B77" i="5"/>
  <c r="B76" i="5"/>
  <c r="B75" i="5"/>
  <c r="B74" i="5"/>
  <c r="B73" i="5"/>
  <c r="B72" i="5"/>
  <c r="B71" i="5"/>
  <c r="B70" i="5"/>
  <c r="B69" i="5"/>
  <c r="B68" i="5"/>
  <c r="B67" i="5"/>
  <c r="B66" i="5"/>
  <c r="B65" i="5"/>
  <c r="B64" i="5"/>
  <c r="B63" i="5"/>
  <c r="B62" i="5"/>
  <c r="B61" i="5"/>
  <c r="B60" i="5"/>
  <c r="B59" i="5"/>
  <c r="B58" i="5"/>
  <c r="A51" i="5"/>
  <c r="A50" i="5"/>
  <c r="A49" i="5"/>
  <c r="A48" i="5"/>
  <c r="A47" i="5"/>
  <c r="A43" i="5"/>
  <c r="A39" i="5"/>
  <c r="A35" i="5"/>
  <c r="A31" i="5"/>
  <c r="A27" i="5"/>
  <c r="A23" i="5"/>
  <c r="A19" i="5"/>
  <c r="A15" i="5"/>
  <c r="A11" i="5"/>
  <c r="A7" i="5"/>
  <c r="A107" i="4"/>
  <c r="A108" i="4"/>
  <c r="A109" i="4"/>
  <c r="A110" i="4"/>
  <c r="A111" i="4"/>
  <c r="A112" i="4"/>
  <c r="A113" i="4"/>
  <c r="A114" i="4"/>
  <c r="A115" i="4"/>
  <c r="A106" i="4"/>
  <c r="B95" i="4"/>
  <c r="B96" i="4"/>
  <c r="B97" i="4"/>
  <c r="B98" i="4"/>
  <c r="B99" i="4"/>
  <c r="B100" i="4"/>
  <c r="B101" i="4"/>
  <c r="B102" i="4"/>
  <c r="B103" i="4"/>
  <c r="B94" i="4"/>
  <c r="B91" i="4"/>
  <c r="B83" i="4"/>
  <c r="B84" i="4"/>
  <c r="B85" i="4"/>
  <c r="B86" i="4"/>
  <c r="B87" i="4"/>
  <c r="B88" i="4"/>
  <c r="B89" i="4"/>
  <c r="B90" i="4"/>
  <c r="B82" i="4"/>
  <c r="B59" i="4"/>
  <c r="B60" i="4"/>
  <c r="B61" i="4"/>
  <c r="B62" i="4"/>
  <c r="B63" i="4"/>
  <c r="B64" i="4"/>
  <c r="B65" i="4"/>
  <c r="B66" i="4"/>
  <c r="B67" i="4"/>
  <c r="B68" i="4"/>
  <c r="B69" i="4"/>
  <c r="B70" i="4"/>
  <c r="B71" i="4"/>
  <c r="B72" i="4"/>
  <c r="B73" i="4"/>
  <c r="B74" i="4"/>
  <c r="B75" i="4"/>
  <c r="B76" i="4"/>
  <c r="B77" i="4"/>
  <c r="B58" i="4"/>
  <c r="A48" i="4"/>
  <c r="A49" i="4"/>
  <c r="A50" i="4"/>
  <c r="A51" i="4"/>
  <c r="A47" i="4"/>
  <c r="B43" i="4"/>
  <c r="B39" i="4"/>
  <c r="B35" i="4"/>
  <c r="B31" i="4"/>
  <c r="B27" i="4"/>
  <c r="B23" i="4"/>
  <c r="B19" i="4"/>
  <c r="B15" i="4"/>
  <c r="B11" i="4"/>
  <c r="A43" i="4"/>
  <c r="A39" i="4"/>
  <c r="A35" i="4"/>
  <c r="A31" i="4"/>
  <c r="A27" i="4"/>
  <c r="A23" i="4"/>
  <c r="A19" i="4"/>
  <c r="A15" i="4"/>
  <c r="A11" i="4"/>
  <c r="B7" i="4"/>
  <c r="A7" i="4"/>
  <c r="R116" i="4"/>
  <c r="P116" i="4"/>
  <c r="O116" i="4"/>
  <c r="N116" i="4"/>
  <c r="M116" i="4"/>
  <c r="L116" i="4"/>
  <c r="K116" i="4"/>
  <c r="K116" i="5" s="1"/>
  <c r="J116" i="4"/>
  <c r="J116" i="5" s="1"/>
  <c r="I116" i="4"/>
  <c r="I116" i="5" s="1"/>
  <c r="H116" i="4"/>
  <c r="H116" i="5" s="1"/>
  <c r="G116" i="4"/>
  <c r="G116" i="5" s="1"/>
  <c r="F116" i="4"/>
  <c r="F116" i="5" s="1"/>
  <c r="E116" i="4"/>
  <c r="E116" i="5" s="1"/>
  <c r="D116" i="4"/>
  <c r="R104" i="4"/>
  <c r="P104" i="4"/>
  <c r="O104" i="4"/>
  <c r="N104" i="4"/>
  <c r="M104" i="4"/>
  <c r="L104" i="4"/>
  <c r="K104" i="4"/>
  <c r="K104" i="5" s="1"/>
  <c r="J104" i="4"/>
  <c r="J104" i="5" s="1"/>
  <c r="I104" i="4"/>
  <c r="I104" i="5" s="1"/>
  <c r="H104" i="4"/>
  <c r="H104" i="5" s="1"/>
  <c r="G104" i="4"/>
  <c r="G104" i="5" s="1"/>
  <c r="F104" i="4"/>
  <c r="F104" i="5" s="1"/>
  <c r="E104" i="4"/>
  <c r="E104" i="5" s="1"/>
  <c r="D104" i="4"/>
  <c r="R92" i="4"/>
  <c r="P92" i="4"/>
  <c r="O92" i="4"/>
  <c r="N92" i="4"/>
  <c r="M92" i="4"/>
  <c r="L92" i="4"/>
  <c r="K92" i="4"/>
  <c r="K92" i="5" s="1"/>
  <c r="J92" i="4"/>
  <c r="J92" i="5" s="1"/>
  <c r="I92" i="4"/>
  <c r="I92" i="5" s="1"/>
  <c r="H92" i="4"/>
  <c r="H92" i="5" s="1"/>
  <c r="G92" i="4"/>
  <c r="G92" i="5" s="1"/>
  <c r="F92" i="4"/>
  <c r="F92" i="5" s="1"/>
  <c r="E92" i="4"/>
  <c r="E92" i="5" s="1"/>
  <c r="D92" i="4"/>
  <c r="R78" i="4"/>
  <c r="R79" i="4" s="1"/>
  <c r="P78" i="4"/>
  <c r="P79" i="4" s="1"/>
  <c r="O78" i="4"/>
  <c r="O79" i="4" s="1"/>
  <c r="N78" i="4"/>
  <c r="N79" i="4" s="1"/>
  <c r="M78" i="4"/>
  <c r="M79" i="4" s="1"/>
  <c r="L78" i="4"/>
  <c r="L79" i="4" s="1"/>
  <c r="K78" i="4"/>
  <c r="J78" i="4"/>
  <c r="I78" i="4"/>
  <c r="H78" i="4"/>
  <c r="G78" i="4"/>
  <c r="F78" i="4"/>
  <c r="E78" i="4"/>
  <c r="D78" i="4"/>
  <c r="D79" i="4" s="1"/>
  <c r="R45" i="4"/>
  <c r="R45" i="5" s="1"/>
  <c r="P45" i="4"/>
  <c r="O45" i="4"/>
  <c r="N45" i="4"/>
  <c r="M45" i="4"/>
  <c r="L45" i="4"/>
  <c r="L45" i="5" s="1"/>
  <c r="K45" i="4"/>
  <c r="K45" i="5" s="1"/>
  <c r="J45" i="4"/>
  <c r="J45" i="5" s="1"/>
  <c r="I45" i="4"/>
  <c r="I45" i="5" s="1"/>
  <c r="H45" i="4"/>
  <c r="H45" i="5" s="1"/>
  <c r="G45" i="4"/>
  <c r="G45" i="5" s="1"/>
  <c r="F45" i="4"/>
  <c r="F45" i="5" s="1"/>
  <c r="E45" i="4"/>
  <c r="E45" i="5" s="1"/>
  <c r="D45" i="4"/>
  <c r="R41" i="4"/>
  <c r="R41" i="5" s="1"/>
  <c r="P41" i="4"/>
  <c r="O41" i="4"/>
  <c r="N41" i="4"/>
  <c r="M41" i="4"/>
  <c r="L41" i="4"/>
  <c r="L41" i="5" s="1"/>
  <c r="K41" i="4"/>
  <c r="K41" i="5" s="1"/>
  <c r="J41" i="4"/>
  <c r="J41" i="5" s="1"/>
  <c r="I41" i="4"/>
  <c r="I41" i="5" s="1"/>
  <c r="H41" i="4"/>
  <c r="H41" i="5" s="1"/>
  <c r="G41" i="4"/>
  <c r="G41" i="5" s="1"/>
  <c r="F41" i="4"/>
  <c r="F41" i="5" s="1"/>
  <c r="E41" i="4"/>
  <c r="E41" i="5" s="1"/>
  <c r="D41" i="4"/>
  <c r="R37" i="4"/>
  <c r="R37" i="5" s="1"/>
  <c r="P37" i="4"/>
  <c r="O37" i="4"/>
  <c r="N37" i="4"/>
  <c r="M37" i="4"/>
  <c r="L37" i="4"/>
  <c r="L37" i="5" s="1"/>
  <c r="K37" i="4"/>
  <c r="K37" i="5" s="1"/>
  <c r="J37" i="4"/>
  <c r="J37" i="5" s="1"/>
  <c r="I37" i="4"/>
  <c r="I37" i="5" s="1"/>
  <c r="H37" i="4"/>
  <c r="H37" i="5" s="1"/>
  <c r="G37" i="4"/>
  <c r="G37" i="5" s="1"/>
  <c r="F37" i="4"/>
  <c r="F37" i="5" s="1"/>
  <c r="E37" i="4"/>
  <c r="E37" i="5" s="1"/>
  <c r="D37" i="4"/>
  <c r="R33" i="4"/>
  <c r="R33" i="5" s="1"/>
  <c r="P33" i="4"/>
  <c r="O33" i="4"/>
  <c r="N33" i="4"/>
  <c r="M33" i="4"/>
  <c r="L33" i="4"/>
  <c r="L33" i="5" s="1"/>
  <c r="K33" i="4"/>
  <c r="K33" i="5" s="1"/>
  <c r="J33" i="4"/>
  <c r="J33" i="5" s="1"/>
  <c r="I33" i="4"/>
  <c r="I33" i="5" s="1"/>
  <c r="H33" i="4"/>
  <c r="H33" i="5" s="1"/>
  <c r="G33" i="4"/>
  <c r="G33" i="5" s="1"/>
  <c r="F33" i="4"/>
  <c r="F33" i="5" s="1"/>
  <c r="E33" i="4"/>
  <c r="E33" i="5" s="1"/>
  <c r="D33" i="4"/>
  <c r="R29" i="4"/>
  <c r="R29" i="5" s="1"/>
  <c r="P29" i="4"/>
  <c r="O29" i="4"/>
  <c r="N29" i="4"/>
  <c r="M29" i="4"/>
  <c r="L29" i="4"/>
  <c r="L29" i="5" s="1"/>
  <c r="K29" i="4"/>
  <c r="K29" i="5" s="1"/>
  <c r="J29" i="4"/>
  <c r="J29" i="5" s="1"/>
  <c r="I29" i="4"/>
  <c r="I29" i="5" s="1"/>
  <c r="H29" i="4"/>
  <c r="H29" i="5" s="1"/>
  <c r="G29" i="4"/>
  <c r="G29" i="5" s="1"/>
  <c r="F29" i="4"/>
  <c r="F29" i="5" s="1"/>
  <c r="E29" i="4"/>
  <c r="E29" i="5" s="1"/>
  <c r="D29" i="4"/>
  <c r="R25" i="4"/>
  <c r="R25" i="5" s="1"/>
  <c r="P25" i="4"/>
  <c r="O25" i="4"/>
  <c r="N25" i="4"/>
  <c r="M25" i="4"/>
  <c r="L25" i="4"/>
  <c r="L25" i="5" s="1"/>
  <c r="K25" i="4"/>
  <c r="K25" i="5" s="1"/>
  <c r="J25" i="4"/>
  <c r="J25" i="5" s="1"/>
  <c r="I25" i="4"/>
  <c r="I25" i="5" s="1"/>
  <c r="H25" i="4"/>
  <c r="H25" i="5" s="1"/>
  <c r="G25" i="4"/>
  <c r="G25" i="5" s="1"/>
  <c r="F25" i="4"/>
  <c r="F25" i="5" s="1"/>
  <c r="E25" i="4"/>
  <c r="E25" i="5" s="1"/>
  <c r="D25" i="4"/>
  <c r="R21" i="4"/>
  <c r="R21" i="5" s="1"/>
  <c r="P21" i="4"/>
  <c r="O21" i="4"/>
  <c r="N21" i="4"/>
  <c r="M21" i="4"/>
  <c r="L21" i="4"/>
  <c r="L21" i="5" s="1"/>
  <c r="K21" i="4"/>
  <c r="K21" i="5" s="1"/>
  <c r="J21" i="4"/>
  <c r="J21" i="5" s="1"/>
  <c r="I21" i="4"/>
  <c r="I21" i="5" s="1"/>
  <c r="H21" i="4"/>
  <c r="H21" i="5" s="1"/>
  <c r="G21" i="4"/>
  <c r="G21" i="5" s="1"/>
  <c r="F21" i="4"/>
  <c r="F21" i="5" s="1"/>
  <c r="E21" i="4"/>
  <c r="E21" i="5" s="1"/>
  <c r="D21" i="4"/>
  <c r="R17" i="4"/>
  <c r="R17" i="5" s="1"/>
  <c r="P17" i="4"/>
  <c r="O17" i="4"/>
  <c r="N17" i="4"/>
  <c r="M17" i="4"/>
  <c r="L17" i="4"/>
  <c r="L17" i="5" s="1"/>
  <c r="K17" i="4"/>
  <c r="K17" i="5" s="1"/>
  <c r="J17" i="4"/>
  <c r="J17" i="5" s="1"/>
  <c r="I17" i="4"/>
  <c r="I17" i="5" s="1"/>
  <c r="H17" i="4"/>
  <c r="H17" i="5" s="1"/>
  <c r="G17" i="4"/>
  <c r="G17" i="5" s="1"/>
  <c r="F17" i="4"/>
  <c r="F17" i="5" s="1"/>
  <c r="E17" i="4"/>
  <c r="E17" i="5" s="1"/>
  <c r="D17" i="4"/>
  <c r="R13" i="4"/>
  <c r="R13" i="5" s="1"/>
  <c r="P13" i="4"/>
  <c r="O13" i="4"/>
  <c r="N13" i="4"/>
  <c r="M13" i="4"/>
  <c r="L13" i="4"/>
  <c r="L13" i="5" s="1"/>
  <c r="K13" i="4"/>
  <c r="K13" i="5" s="1"/>
  <c r="J13" i="4"/>
  <c r="J13" i="5" s="1"/>
  <c r="I13" i="4"/>
  <c r="I13" i="5" s="1"/>
  <c r="H13" i="4"/>
  <c r="H13" i="5" s="1"/>
  <c r="G13" i="4"/>
  <c r="G13" i="5" s="1"/>
  <c r="F13" i="4"/>
  <c r="F13" i="5" s="1"/>
  <c r="E13" i="4"/>
  <c r="E13" i="5" s="1"/>
  <c r="D13" i="4"/>
  <c r="R9" i="4"/>
  <c r="R9" i="5" s="1"/>
  <c r="P9" i="4"/>
  <c r="O9" i="4"/>
  <c r="N9" i="4"/>
  <c r="M9" i="4"/>
  <c r="L9" i="4"/>
  <c r="L9" i="5" s="1"/>
  <c r="K9" i="4"/>
  <c r="K9" i="5" s="1"/>
  <c r="J9" i="4"/>
  <c r="J9" i="5" s="1"/>
  <c r="I9" i="4"/>
  <c r="I9" i="5" s="1"/>
  <c r="H9" i="4"/>
  <c r="H9" i="5" s="1"/>
  <c r="G9" i="4"/>
  <c r="G9" i="5" s="1"/>
  <c r="F9" i="4"/>
  <c r="F9" i="5" s="1"/>
  <c r="E9" i="4"/>
  <c r="E9" i="5" s="1"/>
  <c r="D9" i="4"/>
  <c r="G53" i="5" l="1"/>
  <c r="F39" i="11" s="1"/>
  <c r="F41" i="11" s="1"/>
  <c r="K53" i="5"/>
  <c r="J39" i="11" s="1"/>
  <c r="J41" i="11" s="1"/>
  <c r="F53" i="5"/>
  <c r="E7" i="11" s="1"/>
  <c r="E11" i="11" s="1"/>
  <c r="H53" i="5"/>
  <c r="G7" i="11" s="1"/>
  <c r="G11" i="11" s="1"/>
  <c r="E53" i="5"/>
  <c r="D39" i="11" s="1"/>
  <c r="D41" i="11" s="1"/>
  <c r="I53" i="5"/>
  <c r="H39" i="11" s="1"/>
  <c r="H41" i="11" s="1"/>
  <c r="R53" i="5"/>
  <c r="Q39" i="11" s="1"/>
  <c r="Q41" i="11" s="1"/>
  <c r="E78" i="5"/>
  <c r="E79" i="4"/>
  <c r="E79" i="5" s="1"/>
  <c r="I78" i="5"/>
  <c r="I79" i="4"/>
  <c r="I79" i="5" s="1"/>
  <c r="F78" i="5"/>
  <c r="F79" i="4"/>
  <c r="F79" i="5" s="1"/>
  <c r="J78" i="5"/>
  <c r="J79" i="4"/>
  <c r="J79" i="5" s="1"/>
  <c r="G78" i="5"/>
  <c r="G79" i="4"/>
  <c r="G79" i="5" s="1"/>
  <c r="K78" i="5"/>
  <c r="K79" i="4"/>
  <c r="H78" i="5"/>
  <c r="H79" i="4"/>
  <c r="H79" i="5" s="1"/>
  <c r="L53" i="5"/>
  <c r="J53" i="5"/>
  <c r="Q80" i="4"/>
  <c r="Q118" i="4" s="1"/>
  <c r="Q121" i="4" s="1"/>
  <c r="D53" i="4"/>
  <c r="F53" i="4"/>
  <c r="H53" i="4"/>
  <c r="J53" i="4"/>
  <c r="L53" i="4"/>
  <c r="N53" i="4"/>
  <c r="P53" i="4"/>
  <c r="R53" i="4"/>
  <c r="E53" i="4"/>
  <c r="G53" i="4"/>
  <c r="I53" i="4"/>
  <c r="K53" i="4"/>
  <c r="M53" i="4"/>
  <c r="O53" i="4"/>
  <c r="M80" i="4"/>
  <c r="M118" i="4" s="1"/>
  <c r="O80" i="4"/>
  <c r="O118" i="4" s="1"/>
  <c r="L80" i="4"/>
  <c r="L118" i="4" s="1"/>
  <c r="N80" i="4"/>
  <c r="N118" i="4" s="1"/>
  <c r="P80" i="4"/>
  <c r="P118" i="4" s="1"/>
  <c r="R80" i="4"/>
  <c r="R118" i="4" s="1"/>
  <c r="D78" i="1"/>
  <c r="D116" i="1"/>
  <c r="D116" i="5" s="1"/>
  <c r="L116" i="5"/>
  <c r="M116" i="1"/>
  <c r="M116" i="5" s="1"/>
  <c r="N116" i="1"/>
  <c r="N116" i="5" s="1"/>
  <c r="O116" i="1"/>
  <c r="O116" i="5" s="1"/>
  <c r="P116" i="1"/>
  <c r="P116" i="5" s="1"/>
  <c r="Q116" i="1"/>
  <c r="Q116" i="5" s="1"/>
  <c r="R116" i="5"/>
  <c r="D104" i="1"/>
  <c r="D104" i="5" s="1"/>
  <c r="L104" i="5"/>
  <c r="M104" i="1"/>
  <c r="M104" i="5" s="1"/>
  <c r="N104" i="1"/>
  <c r="N104" i="5" s="1"/>
  <c r="O104" i="1"/>
  <c r="O104" i="5" s="1"/>
  <c r="P104" i="1"/>
  <c r="P104" i="5" s="1"/>
  <c r="Q104" i="1"/>
  <c r="Q104" i="5" s="1"/>
  <c r="R104" i="5"/>
  <c r="D92" i="1"/>
  <c r="L92" i="5"/>
  <c r="R92" i="5"/>
  <c r="L78" i="5"/>
  <c r="M78" i="5"/>
  <c r="N78" i="1"/>
  <c r="N79" i="1" s="1"/>
  <c r="O78" i="1"/>
  <c r="O79" i="1" s="1"/>
  <c r="P78" i="1"/>
  <c r="P79" i="1" s="1"/>
  <c r="Q78" i="1"/>
  <c r="Q79" i="1" s="1"/>
  <c r="R78" i="5"/>
  <c r="M79" i="5"/>
  <c r="D45" i="1"/>
  <c r="D45" i="5" s="1"/>
  <c r="M45" i="1"/>
  <c r="M45" i="5" s="1"/>
  <c r="N45" i="1"/>
  <c r="N45" i="5" s="1"/>
  <c r="O45" i="1"/>
  <c r="O45" i="5" s="1"/>
  <c r="P45" i="1"/>
  <c r="P45" i="5" s="1"/>
  <c r="Q45" i="1"/>
  <c r="Q45" i="5" s="1"/>
  <c r="D13" i="1"/>
  <c r="D13" i="5" s="1"/>
  <c r="M13" i="1"/>
  <c r="M13" i="5" s="1"/>
  <c r="N13" i="1"/>
  <c r="N13" i="5" s="1"/>
  <c r="O13" i="1"/>
  <c r="O13" i="5" s="1"/>
  <c r="P13" i="1"/>
  <c r="P13" i="5" s="1"/>
  <c r="Q13" i="1"/>
  <c r="Q13" i="5" s="1"/>
  <c r="D17" i="1"/>
  <c r="D17" i="5" s="1"/>
  <c r="M17" i="1"/>
  <c r="M17" i="5" s="1"/>
  <c r="N17" i="1"/>
  <c r="N17" i="5" s="1"/>
  <c r="O17" i="1"/>
  <c r="O17" i="5" s="1"/>
  <c r="P17" i="1"/>
  <c r="P17" i="5" s="1"/>
  <c r="Q17" i="1"/>
  <c r="Q17" i="5" s="1"/>
  <c r="D21" i="1"/>
  <c r="D21" i="5" s="1"/>
  <c r="M21" i="1"/>
  <c r="M21" i="5" s="1"/>
  <c r="N21" i="1"/>
  <c r="N21" i="5" s="1"/>
  <c r="O21" i="1"/>
  <c r="O21" i="5" s="1"/>
  <c r="P21" i="1"/>
  <c r="P21" i="5" s="1"/>
  <c r="Q21" i="1"/>
  <c r="Q21" i="5" s="1"/>
  <c r="D25" i="1"/>
  <c r="D25" i="5" s="1"/>
  <c r="M25" i="1"/>
  <c r="M25" i="5" s="1"/>
  <c r="N25" i="1"/>
  <c r="N25" i="5" s="1"/>
  <c r="O25" i="1"/>
  <c r="O25" i="5" s="1"/>
  <c r="P25" i="1"/>
  <c r="P25" i="5" s="1"/>
  <c r="Q25" i="1"/>
  <c r="Q25" i="5" s="1"/>
  <c r="D29" i="1"/>
  <c r="D29" i="5" s="1"/>
  <c r="M29" i="1"/>
  <c r="M29" i="5" s="1"/>
  <c r="N29" i="1"/>
  <c r="N29" i="5" s="1"/>
  <c r="O29" i="1"/>
  <c r="O29" i="5" s="1"/>
  <c r="P29" i="1"/>
  <c r="P29" i="5" s="1"/>
  <c r="Q29" i="1"/>
  <c r="Q29" i="5" s="1"/>
  <c r="D33" i="1"/>
  <c r="D33" i="5" s="1"/>
  <c r="M33" i="1"/>
  <c r="M33" i="5" s="1"/>
  <c r="N33" i="1"/>
  <c r="N33" i="5" s="1"/>
  <c r="O33" i="1"/>
  <c r="O33" i="5" s="1"/>
  <c r="P33" i="1"/>
  <c r="P33" i="5" s="1"/>
  <c r="Q33" i="1"/>
  <c r="Q33" i="5" s="1"/>
  <c r="D37" i="1"/>
  <c r="D37" i="5" s="1"/>
  <c r="M37" i="1"/>
  <c r="M37" i="5" s="1"/>
  <c r="N37" i="1"/>
  <c r="N37" i="5" s="1"/>
  <c r="O37" i="1"/>
  <c r="O37" i="5" s="1"/>
  <c r="P37" i="1"/>
  <c r="P37" i="5" s="1"/>
  <c r="Q37" i="1"/>
  <c r="Q37" i="5" s="1"/>
  <c r="D41" i="1"/>
  <c r="D41" i="5" s="1"/>
  <c r="M41" i="1"/>
  <c r="M41" i="5" s="1"/>
  <c r="N41" i="1"/>
  <c r="N41" i="5" s="1"/>
  <c r="O41" i="1"/>
  <c r="O41" i="5" s="1"/>
  <c r="P41" i="1"/>
  <c r="P41" i="5" s="1"/>
  <c r="Q41" i="1"/>
  <c r="Q41" i="5" s="1"/>
  <c r="F7" i="11" l="1"/>
  <c r="F11" i="11" s="1"/>
  <c r="D92" i="5"/>
  <c r="D47" i="5"/>
  <c r="E39" i="11"/>
  <c r="E41" i="11" s="1"/>
  <c r="F55" i="5"/>
  <c r="K55" i="5"/>
  <c r="G55" i="5"/>
  <c r="J7" i="11"/>
  <c r="J11" i="11" s="1"/>
  <c r="G39" i="11"/>
  <c r="G41" i="11" s="1"/>
  <c r="H55" i="5"/>
  <c r="I55" i="5"/>
  <c r="H7" i="11"/>
  <c r="H11" i="11" s="1"/>
  <c r="D7" i="11"/>
  <c r="D11" i="11" s="1"/>
  <c r="E55" i="5"/>
  <c r="Q7" i="11"/>
  <c r="R55" i="5"/>
  <c r="I39" i="11"/>
  <c r="I41" i="11" s="1"/>
  <c r="I7" i="11"/>
  <c r="I11" i="11" s="1"/>
  <c r="K39" i="11"/>
  <c r="K41" i="11" s="1"/>
  <c r="K7" i="11"/>
  <c r="K11" i="11" s="1"/>
  <c r="D78" i="5"/>
  <c r="D79" i="1"/>
  <c r="D79" i="5" s="1"/>
  <c r="L55" i="5"/>
  <c r="Q78" i="5"/>
  <c r="Q79" i="5"/>
  <c r="N78" i="5"/>
  <c r="N79" i="5"/>
  <c r="P78" i="5"/>
  <c r="P80" i="1"/>
  <c r="P80" i="5" s="1"/>
  <c r="O78" i="5"/>
  <c r="O79" i="5"/>
  <c r="P121" i="4"/>
  <c r="N121" i="4"/>
  <c r="R79" i="5"/>
  <c r="L121" i="4"/>
  <c r="K80" i="4"/>
  <c r="K79" i="5"/>
  <c r="J55" i="5"/>
  <c r="L79" i="5"/>
  <c r="J80" i="4"/>
  <c r="J80" i="5" s="1"/>
  <c r="J118" i="5" s="1"/>
  <c r="F80" i="4"/>
  <c r="I80" i="4"/>
  <c r="I80" i="5" s="1"/>
  <c r="I118" i="5" s="1"/>
  <c r="E80" i="4"/>
  <c r="E80" i="5" s="1"/>
  <c r="E118" i="5" s="1"/>
  <c r="H80" i="4"/>
  <c r="H80" i="5" s="1"/>
  <c r="H118" i="5" s="1"/>
  <c r="D80" i="4"/>
  <c r="D118" i="4" s="1"/>
  <c r="D121" i="4" s="1"/>
  <c r="D124" i="4" s="1"/>
  <c r="G80" i="4"/>
  <c r="G80" i="5" s="1"/>
  <c r="G118" i="5" s="1"/>
  <c r="R121" i="4"/>
  <c r="E3" i="4"/>
  <c r="F3" i="4" s="1"/>
  <c r="G3" i="4" s="1"/>
  <c r="H3" i="4" s="1"/>
  <c r="I3" i="4" s="1"/>
  <c r="J3" i="4" s="1"/>
  <c r="K3" i="4" s="1"/>
  <c r="L3" i="4" s="1"/>
  <c r="M3" i="4" s="1"/>
  <c r="N3" i="4" s="1"/>
  <c r="O3" i="4" s="1"/>
  <c r="P3" i="4" s="1"/>
  <c r="Q3" i="4" s="1"/>
  <c r="R3" i="4" s="1"/>
  <c r="M3" i="5"/>
  <c r="N3" i="5" s="1"/>
  <c r="O3" i="5" s="1"/>
  <c r="P3" i="5" s="1"/>
  <c r="Q3" i="5" s="1"/>
  <c r="R3" i="5" s="1"/>
  <c r="O121" i="4"/>
  <c r="M121" i="4"/>
  <c r="L80" i="5"/>
  <c r="L118" i="5" s="1"/>
  <c r="R80" i="5"/>
  <c r="R118" i="5" s="1"/>
  <c r="M80" i="5"/>
  <c r="D9" i="1"/>
  <c r="D9" i="5" s="1"/>
  <c r="M9" i="1"/>
  <c r="N9" i="1"/>
  <c r="O9" i="1"/>
  <c r="P9" i="1"/>
  <c r="Q9" i="1"/>
  <c r="M9" i="5" l="1"/>
  <c r="M53" i="5" s="1"/>
  <c r="L39" i="11" s="1"/>
  <c r="L41" i="11" s="1"/>
  <c r="M82" i="1"/>
  <c r="Q9" i="5"/>
  <c r="Q53" i="5" s="1"/>
  <c r="P39" i="11" s="1"/>
  <c r="P41" i="11" s="1"/>
  <c r="Q82" i="1"/>
  <c r="O9" i="5"/>
  <c r="O53" i="5" s="1"/>
  <c r="N39" i="11" s="1"/>
  <c r="N41" i="11" s="1"/>
  <c r="O82" i="1"/>
  <c r="P9" i="5"/>
  <c r="P53" i="5" s="1"/>
  <c r="O39" i="11" s="1"/>
  <c r="O41" i="11" s="1"/>
  <c r="P82" i="1"/>
  <c r="N9" i="5"/>
  <c r="N53" i="5" s="1"/>
  <c r="M7" i="11" s="1"/>
  <c r="M11" i="11" s="1"/>
  <c r="N82" i="1"/>
  <c r="O80" i="1"/>
  <c r="O80" i="5" s="1"/>
  <c r="Q46" i="11"/>
  <c r="Q16" i="11"/>
  <c r="Q22" i="11" s="1"/>
  <c r="H16" i="11"/>
  <c r="H22" i="11" s="1"/>
  <c r="H25" i="11" s="1"/>
  <c r="H46" i="11"/>
  <c r="H50" i="11" s="1"/>
  <c r="H53" i="11" s="1"/>
  <c r="K16" i="11"/>
  <c r="K22" i="11" s="1"/>
  <c r="K25" i="11" s="1"/>
  <c r="K46" i="11"/>
  <c r="K50" i="11" s="1"/>
  <c r="K53" i="11" s="1"/>
  <c r="G16" i="11"/>
  <c r="G22" i="11" s="1"/>
  <c r="G25" i="11" s="1"/>
  <c r="G46" i="11"/>
  <c r="G50" i="11" s="1"/>
  <c r="G53" i="11" s="1"/>
  <c r="J121" i="5"/>
  <c r="I46" i="11"/>
  <c r="I50" i="11" s="1"/>
  <c r="I53" i="11" s="1"/>
  <c r="I16" i="11"/>
  <c r="I22" i="11" s="1"/>
  <c r="I25" i="11" s="1"/>
  <c r="D16" i="11"/>
  <c r="D22" i="11" s="1"/>
  <c r="D25" i="11" s="1"/>
  <c r="D46" i="11"/>
  <c r="D50" i="11" s="1"/>
  <c r="D53" i="11" s="1"/>
  <c r="F46" i="11"/>
  <c r="F50" i="11" s="1"/>
  <c r="F53" i="11" s="1"/>
  <c r="F16" i="11"/>
  <c r="F22" i="11" s="1"/>
  <c r="F25" i="11" s="1"/>
  <c r="P79" i="5"/>
  <c r="N80" i="1"/>
  <c r="N80" i="5" s="1"/>
  <c r="Q80" i="1"/>
  <c r="Q80" i="5" s="1"/>
  <c r="F118" i="4"/>
  <c r="F121" i="4" s="1"/>
  <c r="F80" i="5"/>
  <c r="F118" i="5" s="1"/>
  <c r="H121" i="5"/>
  <c r="K118" i="4"/>
  <c r="K121" i="4" s="1"/>
  <c r="K80" i="5"/>
  <c r="K118" i="5" s="1"/>
  <c r="E121" i="5"/>
  <c r="G121" i="5"/>
  <c r="I121" i="5"/>
  <c r="R121" i="5"/>
  <c r="Q11" i="13" s="1"/>
  <c r="D53" i="5"/>
  <c r="L121" i="5"/>
  <c r="G118" i="4"/>
  <c r="G121" i="4" s="1"/>
  <c r="H118" i="4"/>
  <c r="H121" i="4" s="1"/>
  <c r="E118" i="4"/>
  <c r="E121" i="4" s="1"/>
  <c r="E124" i="4" s="1"/>
  <c r="I118" i="4"/>
  <c r="I121" i="4" s="1"/>
  <c r="J118" i="4"/>
  <c r="J121" i="4" s="1"/>
  <c r="Q53" i="1"/>
  <c r="P13" i="8" s="1"/>
  <c r="P53" i="1"/>
  <c r="O13" i="8" s="1"/>
  <c r="N53" i="1"/>
  <c r="M13" i="8" s="1"/>
  <c r="Q20" i="8"/>
  <c r="O53" i="1"/>
  <c r="N13" i="8" s="1"/>
  <c r="M53" i="1"/>
  <c r="L13" i="8" s="1"/>
  <c r="D53" i="1"/>
  <c r="C13" i="8" s="1"/>
  <c r="D80" i="1"/>
  <c r="D80" i="5" s="1"/>
  <c r="D118" i="5" s="1"/>
  <c r="O7" i="11" l="1"/>
  <c r="O11" i="11" s="1"/>
  <c r="P7" i="11"/>
  <c r="P11" i="11" s="1"/>
  <c r="L7" i="11"/>
  <c r="L11" i="11" s="1"/>
  <c r="N7" i="11"/>
  <c r="N11" i="11" s="1"/>
  <c r="M39" i="11"/>
  <c r="M41" i="11" s="1"/>
  <c r="Q82" i="5"/>
  <c r="Q92" i="1"/>
  <c r="Q92" i="5" s="1"/>
  <c r="Q118" i="5" s="1"/>
  <c r="N82" i="5"/>
  <c r="N92" i="1"/>
  <c r="N92" i="5" s="1"/>
  <c r="N118" i="5" s="1"/>
  <c r="M82" i="5"/>
  <c r="M92" i="1"/>
  <c r="P82" i="5"/>
  <c r="P92" i="1"/>
  <c r="O82" i="5"/>
  <c r="O92" i="1"/>
  <c r="O92" i="5" s="1"/>
  <c r="O118" i="5" s="1"/>
  <c r="F124" i="4"/>
  <c r="G124" i="4" s="1"/>
  <c r="H124" i="4" s="1"/>
  <c r="I124" i="4" s="1"/>
  <c r="J124" i="4" s="1"/>
  <c r="K124" i="4" s="1"/>
  <c r="L124" i="4" s="1"/>
  <c r="M124" i="4" s="1"/>
  <c r="N124" i="4" s="1"/>
  <c r="O124" i="4" s="1"/>
  <c r="P124" i="4" s="1"/>
  <c r="Q124" i="4" s="1"/>
  <c r="R124" i="4" s="1"/>
  <c r="C39" i="11"/>
  <c r="C41" i="11" s="1"/>
  <c r="C7" i="11"/>
  <c r="C11" i="11" s="1"/>
  <c r="J123" i="5"/>
  <c r="C46" i="11"/>
  <c r="C50" i="11" s="1"/>
  <c r="C16" i="11"/>
  <c r="C22" i="11" s="1"/>
  <c r="E46" i="11"/>
  <c r="E50" i="11" s="1"/>
  <c r="E53" i="11" s="1"/>
  <c r="E16" i="11"/>
  <c r="E22" i="11" s="1"/>
  <c r="E25" i="11" s="1"/>
  <c r="J46" i="11"/>
  <c r="J50" i="11" s="1"/>
  <c r="J53" i="11" s="1"/>
  <c r="J16" i="11"/>
  <c r="J22" i="11" s="1"/>
  <c r="J25" i="11" s="1"/>
  <c r="J120" i="5"/>
  <c r="E123" i="5"/>
  <c r="E120" i="5"/>
  <c r="N55" i="5"/>
  <c r="I120" i="5"/>
  <c r="G120" i="5"/>
  <c r="K120" i="5"/>
  <c r="K121" i="5"/>
  <c r="K123" i="5" s="1"/>
  <c r="H120" i="5"/>
  <c r="F120" i="5"/>
  <c r="F121" i="5"/>
  <c r="F123" i="5" s="1"/>
  <c r="Q55" i="5"/>
  <c r="D55" i="5"/>
  <c r="D121" i="5"/>
  <c r="D125" i="5" s="1"/>
  <c r="E125" i="5" s="1"/>
  <c r="I123" i="5"/>
  <c r="M55" i="5"/>
  <c r="O55" i="5"/>
  <c r="G123" i="5"/>
  <c r="H123" i="5"/>
  <c r="P55" i="5"/>
  <c r="H33" i="8"/>
  <c r="K33" i="8"/>
  <c r="Q33" i="8"/>
  <c r="Q36" i="8" s="1"/>
  <c r="M20" i="8"/>
  <c r="L20" i="8"/>
  <c r="L120" i="5"/>
  <c r="H20" i="8"/>
  <c r="K20" i="8"/>
  <c r="O20" i="8"/>
  <c r="N20" i="8"/>
  <c r="P20" i="8"/>
  <c r="R120" i="5"/>
  <c r="E33" i="8"/>
  <c r="I33" i="8"/>
  <c r="E20" i="8"/>
  <c r="F20" i="8"/>
  <c r="I20" i="8"/>
  <c r="J20" i="8"/>
  <c r="F33" i="8"/>
  <c r="G20" i="8"/>
  <c r="C20" i="8"/>
  <c r="L123" i="5"/>
  <c r="D118" i="1"/>
  <c r="R123" i="5"/>
  <c r="D11" i="7"/>
  <c r="Q118" i="1" l="1"/>
  <c r="P26" i="8" s="1"/>
  <c r="P33" i="8" s="1"/>
  <c r="P36" i="8" s="1"/>
  <c r="O118" i="1"/>
  <c r="N26" i="8" s="1"/>
  <c r="N33" i="8" s="1"/>
  <c r="N36" i="8" s="1"/>
  <c r="N46" i="11"/>
  <c r="N50" i="11" s="1"/>
  <c r="N53" i="11" s="1"/>
  <c r="O121" i="5"/>
  <c r="N16" i="11"/>
  <c r="N22" i="11" s="1"/>
  <c r="N25" i="11" s="1"/>
  <c r="M46" i="11"/>
  <c r="M50" i="11" s="1"/>
  <c r="M53" i="11" s="1"/>
  <c r="M16" i="11"/>
  <c r="M22" i="11" s="1"/>
  <c r="M25" i="11" s="1"/>
  <c r="N121" i="5"/>
  <c r="Q121" i="5"/>
  <c r="P46" i="11"/>
  <c r="P50" i="11" s="1"/>
  <c r="P53" i="11" s="1"/>
  <c r="P16" i="11"/>
  <c r="P22" i="11" s="1"/>
  <c r="P25" i="11" s="1"/>
  <c r="N118" i="1"/>
  <c r="M26" i="8" s="1"/>
  <c r="M33" i="8" s="1"/>
  <c r="M36" i="8" s="1"/>
  <c r="P92" i="5"/>
  <c r="P118" i="5" s="1"/>
  <c r="P118" i="1"/>
  <c r="M92" i="5"/>
  <c r="M118" i="5" s="1"/>
  <c r="D12" i="7" s="1"/>
  <c r="G12" i="7" s="1"/>
  <c r="M118" i="1"/>
  <c r="Q13" i="13"/>
  <c r="Q14" i="13" s="1"/>
  <c r="C10" i="7" s="1"/>
  <c r="C25" i="11"/>
  <c r="C53" i="11"/>
  <c r="F125" i="5"/>
  <c r="G125" i="5" s="1"/>
  <c r="H125" i="5" s="1"/>
  <c r="I125" i="5" s="1"/>
  <c r="J125" i="5" s="1"/>
  <c r="K125" i="5" s="1"/>
  <c r="L125" i="5" s="1"/>
  <c r="H36" i="8"/>
  <c r="J33" i="8"/>
  <c r="J36" i="8" s="1"/>
  <c r="C26" i="8"/>
  <c r="C33" i="8" s="1"/>
  <c r="C36" i="8" s="1"/>
  <c r="C38" i="8" s="1"/>
  <c r="D120" i="5"/>
  <c r="K36" i="8"/>
  <c r="E36" i="8"/>
  <c r="F36" i="8"/>
  <c r="I36" i="8"/>
  <c r="D121" i="1"/>
  <c r="G33" i="8"/>
  <c r="G36" i="8" s="1"/>
  <c r="N120" i="5" l="1"/>
  <c r="O120" i="5"/>
  <c r="O121" i="1"/>
  <c r="O123" i="5" s="1"/>
  <c r="Q121" i="1"/>
  <c r="Q123" i="5" s="1"/>
  <c r="Q120" i="5"/>
  <c r="N121" i="1"/>
  <c r="N123" i="5" s="1"/>
  <c r="L26" i="8"/>
  <c r="L33" i="8" s="1"/>
  <c r="L36" i="8" s="1"/>
  <c r="M121" i="1"/>
  <c r="L46" i="11"/>
  <c r="L50" i="11" s="1"/>
  <c r="L53" i="11" s="1"/>
  <c r="M121" i="5"/>
  <c r="M125" i="5" s="1"/>
  <c r="N125" i="5" s="1"/>
  <c r="O125" i="5" s="1"/>
  <c r="L16" i="11"/>
  <c r="L22" i="11" s="1"/>
  <c r="L25" i="11" s="1"/>
  <c r="M120" i="5"/>
  <c r="O26" i="8"/>
  <c r="O33" i="8" s="1"/>
  <c r="O36" i="8" s="1"/>
  <c r="P121" i="1"/>
  <c r="O16" i="11"/>
  <c r="O22" i="11" s="1"/>
  <c r="O25" i="11" s="1"/>
  <c r="P121" i="5"/>
  <c r="O46" i="11"/>
  <c r="O50" i="11" s="1"/>
  <c r="O53" i="11" s="1"/>
  <c r="P120" i="5"/>
  <c r="C8" i="13"/>
  <c r="C9" i="13" s="1"/>
  <c r="G10" i="7" s="1"/>
  <c r="C17" i="13"/>
  <c r="D10" i="7" s="1"/>
  <c r="Q8" i="11"/>
  <c r="D123" i="5"/>
  <c r="D124" i="1"/>
  <c r="E124" i="1" s="1"/>
  <c r="F124" i="1" s="1"/>
  <c r="G124" i="1" s="1"/>
  <c r="H124" i="1" s="1"/>
  <c r="I124" i="1" s="1"/>
  <c r="J124" i="1" s="1"/>
  <c r="K124" i="1" s="1"/>
  <c r="L124" i="1" s="1"/>
  <c r="D9" i="7"/>
  <c r="J13" i="2"/>
  <c r="P125" i="5" l="1"/>
  <c r="Q125" i="5" s="1"/>
  <c r="R125" i="5" s="1"/>
  <c r="M124" i="1"/>
  <c r="N124" i="1" s="1"/>
  <c r="O124" i="1" s="1"/>
  <c r="P124" i="1" s="1"/>
  <c r="Q124" i="1" s="1"/>
  <c r="R124" i="1" s="1"/>
  <c r="F13" i="7"/>
  <c r="M123" i="5"/>
  <c r="P123" i="5"/>
  <c r="F12" i="7"/>
  <c r="Q11" i="11"/>
  <c r="Q25" i="11" s="1"/>
  <c r="C30" i="11" s="1"/>
  <c r="Q48" i="11"/>
  <c r="Q50" i="11" s="1"/>
  <c r="Q53" i="11" s="1"/>
  <c r="C58" i="11" s="1"/>
  <c r="D13" i="7"/>
  <c r="D14" i="7" s="1"/>
  <c r="D15" i="7" s="1"/>
  <c r="C17" i="7" s="1"/>
  <c r="C19" i="7" s="1"/>
  <c r="D20" i="8" s="1"/>
  <c r="D36" i="8" s="1"/>
  <c r="D38" i="8" s="1"/>
  <c r="E38" i="8" s="1"/>
  <c r="F38" i="8" s="1"/>
  <c r="G38" i="8" s="1"/>
  <c r="H38" i="8" s="1"/>
  <c r="I38" i="8" s="1"/>
  <c r="J38" i="8" s="1"/>
  <c r="K38" i="8" s="1"/>
  <c r="L38" i="8" s="1"/>
  <c r="M38" i="8" s="1"/>
  <c r="N38" i="8" s="1"/>
  <c r="O38" i="8" s="1"/>
  <c r="P38" i="8" s="1"/>
  <c r="Q38" i="8" s="1"/>
  <c r="J44" i="2"/>
  <c r="K44" i="2" s="1"/>
  <c r="C57" i="11" l="1"/>
  <c r="C2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Siiri</author>
  </authors>
  <commentList>
    <comment ref="B10" authorId="0" shapeId="0" xr:uid="{00000000-0006-0000-0100-000001000000}">
      <text>
        <r>
          <rPr>
            <sz val="9"/>
            <color indexed="81"/>
            <rFont val="Tahoma"/>
            <family val="2"/>
            <charset val="186"/>
          </rPr>
          <t>Aasta, millal tekkisid/tekivad esimesed projektikulud</t>
        </r>
      </text>
    </comment>
    <comment ref="B13" authorId="0" shapeId="0" xr:uid="{00000000-0006-0000-0100-000002000000}">
      <text>
        <r>
          <rPr>
            <sz val="9"/>
            <color indexed="81"/>
            <rFont val="Tahoma"/>
            <family val="2"/>
            <charset val="186"/>
          </rPr>
          <t>Taotleja peab vastavalt oma objekti spetsiifikale tegema valiku arvestusperioodi pikkuse osas ja seda põhjendama.
RM juhendis nõutud arvestusperioodide pikkused on toodud töölehel "Arvestusperioodid"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D2" authorId="0" shapeId="0" xr:uid="{00000000-0006-0000-0200-000001000000}">
      <text>
        <r>
          <rPr>
            <sz val="9"/>
            <color indexed="81"/>
            <rFont val="Tahoma"/>
            <family val="2"/>
            <charset val="186"/>
          </rPr>
          <t>Aasta, millal tekkisid/tekivad esimesed projektikulud. Aastanumber kandub siia esilehelt.
Siit kandub see aastanumber edasi tulude ja kulude prognooside tabelitesse.
(Kõik tabelid peavad algama sama aastaga, et diskonteeritud tulemused tuleksid õiged)</t>
        </r>
      </text>
    </comment>
    <comment ref="L2" authorId="0" shapeId="0" xr:uid="{00000000-0006-0000-0200-000002000000}">
      <text>
        <r>
          <rPr>
            <sz val="9"/>
            <color indexed="81"/>
            <rFont val="Tahoma"/>
            <family val="2"/>
            <charset val="186"/>
          </rPr>
          <t>Mitme aasta jooksul amortiseeritakse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B7" authorId="0" shapeId="0" xr:uid="{00000000-0006-0000-0300-000001000000}">
      <text>
        <r>
          <rPr>
            <u/>
            <sz val="9"/>
            <color indexed="12"/>
            <rFont val="Tahoma"/>
            <family val="2"/>
            <charset val="186"/>
          </rPr>
          <t xml:space="preserve">KOGUS (ühikute arv) - näiteks: </t>
        </r>
        <r>
          <rPr>
            <sz val="9"/>
            <color indexed="81"/>
            <rFont val="Tahoma"/>
            <family val="2"/>
            <charset val="186"/>
          </rPr>
          <t xml:space="preserve">
klientide arv,
teenustundide arv;
ruumide rent - päevade arv või tundide arv jne
</t>
        </r>
      </text>
    </comment>
    <comment ref="A43" authorId="0" shapeId="0" xr:uid="{00000000-0006-0000-0300-000002000000}">
      <text>
        <r>
          <rPr>
            <sz val="9"/>
            <color indexed="81"/>
            <rFont val="Tahoma"/>
            <family val="2"/>
            <charset val="186"/>
          </rPr>
          <t>Vajadusel lisage ridu</t>
        </r>
      </text>
    </comment>
    <comment ref="A51" authorId="0" shapeId="0" xr:uid="{00000000-0006-0000-0300-000003000000}">
      <text>
        <r>
          <rPr>
            <sz val="9"/>
            <color indexed="81"/>
            <rFont val="Tahoma"/>
            <family val="2"/>
            <charset val="186"/>
          </rPr>
          <t>Vajadusel lisage ridu</t>
        </r>
      </text>
    </comment>
    <comment ref="B58" authorId="0" shapeId="0" xr:uid="{00000000-0006-0000-0300-000004000000}">
      <text>
        <r>
          <rPr>
            <sz val="9"/>
            <color indexed="81"/>
            <rFont val="Tahoma"/>
            <family val="2"/>
            <charset val="186"/>
          </rPr>
          <t>Lisada ametikohtade nimetused</t>
        </r>
      </text>
    </comment>
    <comment ref="B77" authorId="0" shapeId="0" xr:uid="{00000000-0006-0000-0300-000005000000}">
      <text>
        <r>
          <rPr>
            <sz val="9"/>
            <color indexed="81"/>
            <rFont val="Tahoma"/>
            <family val="2"/>
            <charset val="186"/>
          </rPr>
          <t>Vajadusel lisage töötajate jaoks ridu</t>
        </r>
      </text>
    </comment>
    <comment ref="B91" authorId="0" shapeId="0" xr:uid="{00000000-0006-0000-0300-000006000000}">
      <text>
        <r>
          <rPr>
            <sz val="9"/>
            <color indexed="81"/>
            <rFont val="Tahoma"/>
            <family val="2"/>
            <charset val="186"/>
          </rPr>
          <t>Vajadusel lisage ridu</t>
        </r>
      </text>
    </comment>
    <comment ref="B103" authorId="0" shapeId="0" xr:uid="{00000000-0006-0000-0300-000007000000}">
      <text>
        <r>
          <rPr>
            <sz val="9"/>
            <color indexed="81"/>
            <rFont val="Tahoma"/>
            <family val="2"/>
            <charset val="186"/>
          </rPr>
          <t>Vajadusel lisage ridu</t>
        </r>
      </text>
    </comment>
    <comment ref="A115" authorId="0" shapeId="0" xr:uid="{00000000-0006-0000-0300-000008000000}">
      <text>
        <r>
          <rPr>
            <sz val="9"/>
            <color indexed="81"/>
            <rFont val="Tahoma"/>
            <family val="2"/>
            <charset val="186"/>
          </rPr>
          <t>Vajadusel lisage ridu</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43" authorId="0" shapeId="0" xr:uid="{00000000-0006-0000-0400-000001000000}">
      <text>
        <r>
          <rPr>
            <sz val="9"/>
            <color indexed="81"/>
            <rFont val="Tahoma"/>
            <family val="2"/>
            <charset val="186"/>
          </rPr>
          <t>Vajadusel lisage ridu</t>
        </r>
      </text>
    </comment>
    <comment ref="A51" authorId="0" shapeId="0" xr:uid="{00000000-0006-0000-0400-000002000000}">
      <text>
        <r>
          <rPr>
            <sz val="9"/>
            <color indexed="81"/>
            <rFont val="Tahoma"/>
            <family val="2"/>
            <charset val="186"/>
          </rPr>
          <t>Vajadusel lisage ridu</t>
        </r>
      </text>
    </comment>
    <comment ref="B77" authorId="0" shapeId="0" xr:uid="{00000000-0006-0000-0400-000003000000}">
      <text>
        <r>
          <rPr>
            <sz val="9"/>
            <color indexed="81"/>
            <rFont val="Tahoma"/>
            <family val="2"/>
            <charset val="186"/>
          </rPr>
          <t>Vajadusel lisage ridu</t>
        </r>
      </text>
    </comment>
    <comment ref="B91" authorId="0" shapeId="0" xr:uid="{00000000-0006-0000-0400-000004000000}">
      <text>
        <r>
          <rPr>
            <sz val="9"/>
            <color indexed="81"/>
            <rFont val="Tahoma"/>
            <family val="2"/>
            <charset val="186"/>
          </rPr>
          <t>Vajadusel lisage ridu</t>
        </r>
      </text>
    </comment>
    <comment ref="B103" authorId="0" shapeId="0" xr:uid="{00000000-0006-0000-0400-000005000000}">
      <text>
        <r>
          <rPr>
            <sz val="9"/>
            <color indexed="81"/>
            <rFont val="Tahoma"/>
            <family val="2"/>
            <charset val="186"/>
          </rPr>
          <t>Vajadusel lisage ridu</t>
        </r>
      </text>
    </comment>
    <comment ref="A115" authorId="0" shapeId="0" xr:uid="{00000000-0006-0000-0400-000006000000}">
      <text>
        <r>
          <rPr>
            <sz val="9"/>
            <color indexed="81"/>
            <rFont val="Tahoma"/>
            <family val="2"/>
            <charset val="186"/>
          </rPr>
          <t>Vajadusel lisage ridu</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43" authorId="0" shapeId="0" xr:uid="{00000000-0006-0000-0500-000001000000}">
      <text>
        <r>
          <rPr>
            <sz val="9"/>
            <color indexed="81"/>
            <rFont val="Tahoma"/>
            <family val="2"/>
            <charset val="186"/>
          </rPr>
          <t>Vajadusel lisage ridu</t>
        </r>
      </text>
    </comment>
    <comment ref="A51" authorId="0" shapeId="0" xr:uid="{00000000-0006-0000-0500-000002000000}">
      <text>
        <r>
          <rPr>
            <sz val="9"/>
            <color indexed="81"/>
            <rFont val="Tahoma"/>
            <family val="2"/>
            <charset val="186"/>
          </rPr>
          <t>Vajadusel lisage ridu</t>
        </r>
      </text>
    </comment>
    <comment ref="B77" authorId="0" shapeId="0" xr:uid="{00000000-0006-0000-0500-000003000000}">
      <text>
        <r>
          <rPr>
            <sz val="9"/>
            <color indexed="81"/>
            <rFont val="Tahoma"/>
            <family val="2"/>
            <charset val="186"/>
          </rPr>
          <t>Vajadusel lisage ridu</t>
        </r>
      </text>
    </comment>
    <comment ref="B91" authorId="0" shapeId="0" xr:uid="{00000000-0006-0000-0500-000004000000}">
      <text>
        <r>
          <rPr>
            <sz val="9"/>
            <color indexed="81"/>
            <rFont val="Tahoma"/>
            <family val="2"/>
            <charset val="186"/>
          </rPr>
          <t>Vajadusel lisage ridu</t>
        </r>
      </text>
    </comment>
    <comment ref="B103" authorId="0" shapeId="0" xr:uid="{00000000-0006-0000-0500-000005000000}">
      <text>
        <r>
          <rPr>
            <sz val="9"/>
            <color indexed="81"/>
            <rFont val="Tahoma"/>
            <family val="2"/>
            <charset val="186"/>
          </rPr>
          <t>Vajadusel lisage ridu</t>
        </r>
      </text>
    </comment>
    <comment ref="A115" authorId="0" shapeId="0" xr:uid="{00000000-0006-0000-0500-000006000000}">
      <text>
        <r>
          <rPr>
            <sz val="9"/>
            <color indexed="81"/>
            <rFont val="Tahoma"/>
            <family val="2"/>
            <charset val="186"/>
          </rPr>
          <t>Vajadusel lisage ridu</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Siiri</author>
    <author>Siiri Einaste</author>
  </authors>
  <commentList>
    <comment ref="A7" authorId="0" shapeId="0" xr:uid="{00000000-0006-0000-0600-000001000000}">
      <text>
        <r>
          <rPr>
            <sz val="9"/>
            <color indexed="81"/>
            <rFont val="Tahoma"/>
            <family val="2"/>
            <charset val="186"/>
          </rPr>
          <t>Tabelist 4</t>
        </r>
      </text>
    </comment>
    <comment ref="A8" authorId="0" shapeId="0" xr:uid="{00000000-0006-0000-0600-000002000000}">
      <text>
        <r>
          <rPr>
            <sz val="9"/>
            <color indexed="81"/>
            <rFont val="Tahoma"/>
            <family val="2"/>
            <charset val="186"/>
          </rPr>
          <t>Tabelist 8</t>
        </r>
      </text>
    </comment>
    <comment ref="A16" authorId="1" shapeId="0" xr:uid="{00000000-0006-0000-0600-000003000000}">
      <text>
        <r>
          <rPr>
            <sz val="9"/>
            <color indexed="81"/>
            <rFont val="Tahoma"/>
            <family val="2"/>
            <charset val="186"/>
          </rPr>
          <t>Tabelist 4</t>
        </r>
      </text>
    </comment>
    <comment ref="A17" authorId="0" shapeId="0" xr:uid="{00000000-0006-0000-0600-000004000000}">
      <text>
        <r>
          <rPr>
            <sz val="9"/>
            <color indexed="81"/>
            <rFont val="Tahoma"/>
            <family val="2"/>
            <charset val="186"/>
          </rPr>
          <t>Tabelist 6</t>
        </r>
      </text>
    </comment>
    <comment ref="A18" authorId="0" shapeId="0" xr:uid="{00000000-0006-0000-0600-000005000000}">
      <text>
        <r>
          <rPr>
            <sz val="9"/>
            <color indexed="81"/>
            <rFont val="Tahoma"/>
            <family val="2"/>
            <charset val="186"/>
          </rPr>
          <t>Tabelist 6</t>
        </r>
      </text>
    </comment>
    <comment ref="A19" authorId="0" shapeId="0" xr:uid="{00000000-0006-0000-0600-000006000000}">
      <text>
        <r>
          <rPr>
            <sz val="9"/>
            <color indexed="81"/>
            <rFont val="Tahoma"/>
            <family val="2"/>
            <charset val="186"/>
          </rPr>
          <t>Tabelist 6</t>
        </r>
      </text>
    </comment>
    <comment ref="A20" authorId="0" shapeId="0" xr:uid="{00000000-0006-0000-0600-000007000000}">
      <text>
        <r>
          <rPr>
            <sz val="9"/>
            <color indexed="81"/>
            <rFont val="Tahoma"/>
            <family val="2"/>
            <charset val="186"/>
          </rPr>
          <t>Tabelist 6</t>
        </r>
      </text>
    </comment>
    <comment ref="C29" authorId="0" shapeId="0" xr:uid="{00000000-0006-0000-0600-000008000000}">
      <text>
        <r>
          <rPr>
            <sz val="9"/>
            <color indexed="81"/>
            <rFont val="Tahoma"/>
            <family val="2"/>
            <charset val="186"/>
          </rPr>
          <t>Sageli väga madal või isegi negatiivne</t>
        </r>
      </text>
    </comment>
    <comment ref="I30" authorId="0" shapeId="0" xr:uid="{00000000-0006-0000-0600-000009000000}">
      <text>
        <r>
          <rPr>
            <sz val="9"/>
            <color indexed="81"/>
            <rFont val="Tahoma"/>
            <family val="2"/>
            <charset val="186"/>
          </rPr>
          <t>Guess, mis on arvatavasti lähim IRR väärtusele. Guess väärtus peab olema vähemalt -9%, et IRR kuvaks väärtuse.</t>
        </r>
      </text>
    </comment>
    <comment ref="A39" authorId="0" shapeId="0" xr:uid="{00000000-0006-0000-0600-00000A000000}">
      <text>
        <r>
          <rPr>
            <sz val="9"/>
            <color indexed="81"/>
            <rFont val="Tahoma"/>
            <family val="2"/>
            <charset val="186"/>
          </rPr>
          <t>Tabelist 4</t>
        </r>
      </text>
    </comment>
    <comment ref="A46" authorId="1" shapeId="0" xr:uid="{00000000-0006-0000-0600-00000B000000}">
      <text>
        <r>
          <rPr>
            <sz val="9"/>
            <color indexed="81"/>
            <rFont val="Tahoma"/>
            <family val="2"/>
            <charset val="186"/>
          </rPr>
          <t>Tabelist 4</t>
        </r>
      </text>
    </comment>
    <comment ref="A47" authorId="0" shapeId="0" xr:uid="{00000000-0006-0000-0600-00000C000000}">
      <text>
        <r>
          <rPr>
            <sz val="9"/>
            <color indexed="81"/>
            <rFont val="Tahoma"/>
            <family val="2"/>
            <charset val="186"/>
          </rPr>
          <t>Tabelist 1.a</t>
        </r>
      </text>
    </comment>
    <comment ref="A48" authorId="0" shapeId="0" xr:uid="{00000000-0006-0000-0600-00000D000000}">
      <text>
        <r>
          <rPr>
            <sz val="9"/>
            <color indexed="81"/>
            <rFont val="Tahoma"/>
            <family val="2"/>
            <charset val="186"/>
          </rPr>
          <t>Tabelist 8</t>
        </r>
      </text>
    </comment>
    <comment ref="C57" authorId="0" shapeId="0" xr:uid="{00000000-0006-0000-0600-00000E000000}">
      <text>
        <r>
          <rPr>
            <sz val="9"/>
            <color indexed="81"/>
            <rFont val="Tahoma"/>
            <family val="2"/>
            <charset val="186"/>
          </rPr>
          <t>Peab olema negatiivne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Siiri Einaste</author>
    <author>Siiri</author>
  </authors>
  <commentList>
    <comment ref="B9" authorId="0" shapeId="0" xr:uid="{00000000-0006-0000-0700-000001000000}">
      <text>
        <r>
          <rPr>
            <sz val="9"/>
            <color indexed="81"/>
            <rFont val="Tahoma"/>
            <family val="2"/>
            <charset val="186"/>
          </rPr>
          <t>Projekti kogukulud tabelist 1.a</t>
        </r>
      </text>
    </comment>
    <comment ref="B10" authorId="1" shapeId="0" xr:uid="{00000000-0006-0000-0700-000002000000}">
      <text>
        <r>
          <rPr>
            <sz val="9"/>
            <color indexed="81"/>
            <rFont val="Tahoma"/>
            <family val="2"/>
            <charset val="186"/>
          </rPr>
          <t>Tabelist 8</t>
        </r>
      </text>
    </comment>
    <comment ref="B16" authorId="0" shapeId="0" xr:uid="{00000000-0006-0000-0700-000003000000}">
      <text>
        <r>
          <rPr>
            <sz val="9"/>
            <color indexed="81"/>
            <rFont val="Tahoma"/>
            <family val="2"/>
            <charset val="186"/>
          </rPr>
          <t>Projekti elluviimise abikõlblikud kulud tabelist 1.b</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8" authorId="0" shapeId="0" xr:uid="{00000000-0006-0000-0800-000001000000}">
      <text>
        <r>
          <rPr>
            <sz val="9"/>
            <color indexed="81"/>
            <rFont val="Tahoma"/>
            <family val="2"/>
            <charset val="186"/>
          </rPr>
          <t>Kajastage kõik toetused/rahastajad eraldi ridadel</t>
        </r>
      </text>
    </comment>
    <comment ref="A13" authorId="0" shapeId="0" xr:uid="{00000000-0006-0000-0800-000002000000}">
      <text>
        <r>
          <rPr>
            <sz val="9"/>
            <color indexed="81"/>
            <rFont val="Tahoma"/>
            <family val="2"/>
            <charset val="186"/>
          </rPr>
          <t>Tulude ja kulude prognoosist</t>
        </r>
      </text>
    </comment>
    <comment ref="A25" authorId="0" shapeId="0" xr:uid="{00000000-0006-0000-0800-000003000000}">
      <text>
        <r>
          <rPr>
            <sz val="9"/>
            <color indexed="81"/>
            <rFont val="Tahoma"/>
            <family val="2"/>
            <charset val="186"/>
          </rPr>
          <t>Tabelist 1.a</t>
        </r>
      </text>
    </comment>
    <comment ref="A26" authorId="0" shapeId="0" xr:uid="{00000000-0006-0000-0800-000004000000}">
      <text>
        <r>
          <rPr>
            <sz val="9"/>
            <color indexed="81"/>
            <rFont val="Tahoma"/>
            <family val="2"/>
            <charset val="186"/>
          </rPr>
          <t>Tulude ja kulude prognoosist (tabel 2)</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Siiri</author>
  </authors>
  <commentList>
    <comment ref="A8" authorId="0" shapeId="0" xr:uid="{00000000-0006-0000-0A00-000001000000}">
      <text>
        <r>
          <rPr>
            <sz val="9"/>
            <color indexed="81"/>
            <rFont val="Tahoma"/>
            <family val="2"/>
            <charset val="186"/>
          </rPr>
          <t>Tabelist 5</t>
        </r>
      </text>
    </comment>
    <comment ref="A12" authorId="0" shapeId="0" xr:uid="{00000000-0006-0000-0A00-000002000000}">
      <text>
        <r>
          <rPr>
            <sz val="9"/>
            <color indexed="81"/>
            <rFont val="Tahoma"/>
            <family val="2"/>
            <charset val="186"/>
          </rPr>
          <t>Kirjutage arvestusperioodi viimase aasta tulude ja kulude vahe number 
arvestusperioodi ületavatele kasuliku eluea aastatele</t>
        </r>
      </text>
    </comment>
    <comment ref="R12" authorId="0" shapeId="0" xr:uid="{00000000-0006-0000-0A00-000003000000}">
      <text>
        <r>
          <rPr>
            <sz val="9"/>
            <color indexed="81"/>
            <rFont val="Tahoma"/>
            <family val="2"/>
            <charset val="186"/>
          </rPr>
          <t>Kirjutage arvestusperioodi viimase aasta tulude ja kulude vahe number nii mitmele aastale, kui palju projekti vara kasulik eluiga on pikem kui arvestusperiood</t>
        </r>
      </text>
    </comment>
    <comment ref="A14" authorId="0" shapeId="0" xr:uid="{00000000-0006-0000-0A00-000004000000}">
      <text>
        <r>
          <rPr>
            <sz val="9"/>
            <color indexed="81"/>
            <rFont val="Tahoma"/>
            <family val="2"/>
            <charset val="186"/>
          </rPr>
          <t>Arvesse saab võtta ainult positiivset jääkväärtust</t>
        </r>
      </text>
    </comment>
  </commentList>
</comments>
</file>

<file path=xl/sharedStrings.xml><?xml version="1.0" encoding="utf-8"?>
<sst xmlns="http://schemas.openxmlformats.org/spreadsheetml/2006/main" count="773" uniqueCount="335">
  <si>
    <t>Hind</t>
  </si>
  <si>
    <t>Müügitulu</t>
  </si>
  <si>
    <t>Ühik</t>
  </si>
  <si>
    <t>Eur</t>
  </si>
  <si>
    <t>Märts</t>
  </si>
  <si>
    <t>Mai</t>
  </si>
  <si>
    <t>Juuni</t>
  </si>
  <si>
    <t>Juuli</t>
  </si>
  <si>
    <t>TULUD KOKKU</t>
  </si>
  <si>
    <t>Toode/teenus 3</t>
  </si>
  <si>
    <t>Toode/teenus 4</t>
  </si>
  <si>
    <t>Toode/teenus 5</t>
  </si>
  <si>
    <t>Toode/teenus 6</t>
  </si>
  <si>
    <t>Toode/teenus 7</t>
  </si>
  <si>
    <t>Toode/teenus 8</t>
  </si>
  <si>
    <t>Toode/teenus 9</t>
  </si>
  <si>
    <t>Toode/teenus 10</t>
  </si>
  <si>
    <t>KULUD</t>
  </si>
  <si>
    <t>Tööjõukulud</t>
  </si>
  <si>
    <t>Töötaja 3</t>
  </si>
  <si>
    <t>Töötaja 4</t>
  </si>
  <si>
    <t>Töötaja 6</t>
  </si>
  <si>
    <t>Töötaja 7</t>
  </si>
  <si>
    <t>Töötaja 8</t>
  </si>
  <si>
    <t>Töötaja 9</t>
  </si>
  <si>
    <t>Töötaja 10</t>
  </si>
  <si>
    <t>Sotsiaal- ja tk.m</t>
  </si>
  <si>
    <t>Brutotasud kokku</t>
  </si>
  <si>
    <t>Tööjõukulud kokku</t>
  </si>
  <si>
    <t>Elekter</t>
  </si>
  <si>
    <t>Kulu 5</t>
  </si>
  <si>
    <t>Kulu 6</t>
  </si>
  <si>
    <t>Kulu 7</t>
  </si>
  <si>
    <t>Kulu 8</t>
  </si>
  <si>
    <t>Kulu 9</t>
  </si>
  <si>
    <t>Kulu 10</t>
  </si>
  <si>
    <t>Muud kulud kokku</t>
  </si>
  <si>
    <t>KULUD KOKKU</t>
  </si>
  <si>
    <t>Tulude ja kulude vahe</t>
  </si>
  <si>
    <t>TULUD</t>
  </si>
  <si>
    <t>Muu kulu 4</t>
  </si>
  <si>
    <t>Muu kulu 5</t>
  </si>
  <si>
    <t>Muu kulu 6</t>
  </si>
  <si>
    <t>Muu kulu 7</t>
  </si>
  <si>
    <t>Muu kulu 8</t>
  </si>
  <si>
    <t>Muu kulu 9</t>
  </si>
  <si>
    <t>Muu kulu 10</t>
  </si>
  <si>
    <t>Töötaja 14</t>
  </si>
  <si>
    <t>Töötaja 15</t>
  </si>
  <si>
    <t>Töötaja 16</t>
  </si>
  <si>
    <t>Töötaja 17</t>
  </si>
  <si>
    <t>Töötaja 18</t>
  </si>
  <si>
    <t>Töötaja 19</t>
  </si>
  <si>
    <t>Töötaja 20</t>
  </si>
  <si>
    <t>Halduskulu 9</t>
  </si>
  <si>
    <t>Halduskulu 10</t>
  </si>
  <si>
    <t>Ühik 2</t>
  </si>
  <si>
    <t>Ühik 3</t>
  </si>
  <si>
    <t>Ühik 4</t>
  </si>
  <si>
    <t>Ühik 5</t>
  </si>
  <si>
    <t>Ühik 6</t>
  </si>
  <si>
    <t>Ühik 7</t>
  </si>
  <si>
    <t>Ühik 8</t>
  </si>
  <si>
    <t>Ühik 9</t>
  </si>
  <si>
    <t>Ühik 10</t>
  </si>
  <si>
    <t>LISANDUVAD TULUD KOKKU</t>
  </si>
  <si>
    <t>LISANDUVAD TULUD</t>
  </si>
  <si>
    <t>LISANDUVAD KULUD</t>
  </si>
  <si>
    <t>LISANDUVAD KULUD KOKKU</t>
  </si>
  <si>
    <t>Projekti vara kasulik eluiga (aastates)</t>
  </si>
  <si>
    <t>PROJEKTI KULUD KOKKU</t>
  </si>
  <si>
    <t>KOKKU</t>
  </si>
  <si>
    <t>PROJEKTI ABIKÕLBLIKUD KULUD KOKKU</t>
  </si>
  <si>
    <r>
      <t xml:space="preserve">Tabel 1.b  Projekti elluviimise </t>
    </r>
    <r>
      <rPr>
        <b/>
        <u/>
        <sz val="14"/>
        <color rgb="FFCC6600"/>
        <rFont val="Calibri"/>
        <family val="2"/>
        <charset val="186"/>
        <scheme val="minor"/>
      </rPr>
      <t>abikõlblikud</t>
    </r>
    <r>
      <rPr>
        <b/>
        <sz val="14"/>
        <color rgb="FFCC6600"/>
        <rFont val="Calibri"/>
        <family val="2"/>
        <charset val="186"/>
        <scheme val="minor"/>
      </rPr>
      <t xml:space="preserve"> kulud</t>
    </r>
  </si>
  <si>
    <t>Tabel 1.a  Projekti elluviimise kulud</t>
  </si>
  <si>
    <t>Tabelis 1.a märgitakse kõik projekti kulud (nii abikõlblikud kui mitteabikõlblikud kulud)</t>
  </si>
  <si>
    <t>Tabel 3  Tulude ja kulude prognoos, projektita stsenaarium (null-stsenaarium)</t>
  </si>
  <si>
    <t>Tabel 4  Lisanduvate tulude ja kulude prognoos (juurdekasvuline stsenaarium)</t>
  </si>
  <si>
    <t>Projekti mitteabikõlblikud kulud</t>
  </si>
  <si>
    <t>Reaalne diskontomäär</t>
  </si>
  <si>
    <t>aastat</t>
  </si>
  <si>
    <t>Nr</t>
  </si>
  <si>
    <t>Näitaja</t>
  </si>
  <si>
    <t>Tabel 5  Finantseerimisvajaku arvutuskäik ja vähendatud abikõlblike kulude leidmine</t>
  </si>
  <si>
    <t>Projekti elluviimise kulud</t>
  </si>
  <si>
    <t>Projekti vara jääkväärtus</t>
  </si>
  <si>
    <t>Projekti tegevustulud</t>
  </si>
  <si>
    <t>Projekti tegevuskulud</t>
  </si>
  <si>
    <t>Projekti puhastulu</t>
  </si>
  <si>
    <t>Finantseerimisvajak</t>
  </si>
  <si>
    <t>Finantseerimisvajaku määr</t>
  </si>
  <si>
    <t>Abikõlblikud projekti elluviimise kulud</t>
  </si>
  <si>
    <t>Toetuse määr</t>
  </si>
  <si>
    <t>Toetuse suurus</t>
  </si>
  <si>
    <r>
      <t xml:space="preserve">Toetustaotluse rahuldamise otsuses või programmis määratletud projekti abikõlblikud kulud, nn </t>
    </r>
    <r>
      <rPr>
        <b/>
        <sz val="11"/>
        <color theme="1"/>
        <rFont val="Calibri"/>
        <family val="2"/>
        <charset val="186"/>
        <scheme val="minor"/>
      </rPr>
      <t>vähendatud abikõlblikud kulud</t>
    </r>
  </si>
  <si>
    <r>
      <rPr>
        <b/>
        <sz val="11"/>
        <color theme="1"/>
        <rFont val="Calibri"/>
        <family val="2"/>
        <charset val="186"/>
        <scheme val="minor"/>
      </rPr>
      <t>Diskonteerimata väärtus</t>
    </r>
    <r>
      <rPr>
        <sz val="11"/>
        <color theme="1"/>
        <rFont val="Calibri"/>
        <family val="2"/>
        <charset val="186"/>
        <scheme val="minor"/>
      </rPr>
      <t xml:space="preserve"> (eur)</t>
    </r>
  </si>
  <si>
    <r>
      <rPr>
        <b/>
        <sz val="11"/>
        <color theme="1"/>
        <rFont val="Calibri"/>
        <family val="2"/>
        <charset val="186"/>
        <scheme val="minor"/>
      </rPr>
      <t>Diskonteeritud väärtus</t>
    </r>
    <r>
      <rPr>
        <sz val="11"/>
        <color theme="1"/>
        <rFont val="Calibri"/>
        <family val="2"/>
        <charset val="186"/>
        <scheme val="minor"/>
      </rPr>
      <t xml:space="preserve"> (eur)</t>
    </r>
  </si>
  <si>
    <t>Sisestage projekti kulude summad aastate kaupa</t>
  </si>
  <si>
    <t>Sisestage projekti abikõlblike kulude summad aastate kaupa</t>
  </si>
  <si>
    <t>Tulude poolel:</t>
  </si>
  <si>
    <t>Sisestage toodete/teenuste ühikute arvud ja ühikuhinnad</t>
  </si>
  <si>
    <t>Kulude poolel:</t>
  </si>
  <si>
    <t>Tabel 3</t>
  </si>
  <si>
    <t xml:space="preserve">Sisestage muude tulude ja kulude numbrid null-stsenaariumi korral </t>
  </si>
  <si>
    <t>Tabel 4</t>
  </si>
  <si>
    <t>Toodete/teenuste nimetused ning tulude ja kulude nimetused kanduvad üle tabelist 2</t>
  </si>
  <si>
    <t>Prognoosiperioodi algusaasta</t>
  </si>
  <si>
    <t>Prognoosiperioodi lõppaasta</t>
  </si>
  <si>
    <t>Perioodi pikkus</t>
  </si>
  <si>
    <t>Põhivara kasutusele võtmise kuu</t>
  </si>
  <si>
    <t>Põhivara kasutusele võtmise aasta</t>
  </si>
  <si>
    <t>Jaanuar</t>
  </si>
  <si>
    <t>Veebruar</t>
  </si>
  <si>
    <t>Aprill</t>
  </si>
  <si>
    <t>August</t>
  </si>
  <si>
    <t>September</t>
  </si>
  <si>
    <t>Oktoober</t>
  </si>
  <si>
    <t>November</t>
  </si>
  <si>
    <t>Detsember</t>
  </si>
  <si>
    <t>Amortiseerimise viimane aasta</t>
  </si>
  <si>
    <t>1. Kinnisasja ost</t>
  </si>
  <si>
    <t>2. Ehituslikud eeltööd</t>
  </si>
  <si>
    <t>Vajadusel lisage tulu- ja kuluridu ning kopeerige valemid</t>
  </si>
  <si>
    <t>RAHA SISSETULEKUD</t>
  </si>
  <si>
    <t>Toodete/teenuste müük</t>
  </si>
  <si>
    <t>Laenu võtmine</t>
  </si>
  <si>
    <t>RAHA SISSETULEK KOKKU</t>
  </si>
  <si>
    <t>RAHA VÄLJAMINEKUD</t>
  </si>
  <si>
    <t>Laenu põhiosa tagasimaksmine</t>
  </si>
  <si>
    <t>Laenuintressid</t>
  </si>
  <si>
    <t>RAHA VÄLJAMINEK KOKKU</t>
  </si>
  <si>
    <t>Sissetulekute ja  väljaminekute vahe</t>
  </si>
  <si>
    <t>Raha jääk kasvavalt</t>
  </si>
  <si>
    <t>Laenu jääk aasta lõpuks</t>
  </si>
  <si>
    <t>Tabel 6</t>
  </si>
  <si>
    <t>Rahavoogude tabelisse kanduvad üle tulude ja kulude prognoositud numbrid ning projekti kulud</t>
  </si>
  <si>
    <t>Lisage tabelisse EAS-i toetussummad, muud raha laekumised ja väljaminekud (näit laenude võtmised ja laenude tagasimaksmised, laenuintressid, muud toetused jne)</t>
  </si>
  <si>
    <t>EAS toetus</t>
  </si>
  <si>
    <t>Projekti kulud</t>
  </si>
  <si>
    <t>Prognoosiperioodi kulud</t>
  </si>
  <si>
    <t>Tulude ja kulude prognoosiperioodi pikkus (alates esimesest tulude/kulude tekkimise aastast) peab vastama juhendi nõuetele. Vajadusel korrigeerige prognooside tabelites prognoosiperioodi pikkust.</t>
  </si>
  <si>
    <t>Tabel 6  Rahavood projektikulude ja täis-stsenaariumi tulude-kulude alusel</t>
  </si>
  <si>
    <t>Lisanduvad tulud ja kulud arvutatakse automaatselt täis-stsenaariumi ja null-stsenaariumi näitajate järgi</t>
  </si>
  <si>
    <t>Muu toetus (nimetage)</t>
  </si>
  <si>
    <t>Tabel 1.a</t>
  </si>
  <si>
    <t>Tabel 1.b</t>
  </si>
  <si>
    <t>Sisestage null-stsenaariumi ühikute arvud ja hinnad (aastate kaupa)</t>
  </si>
  <si>
    <t>3. Inkubaatori või tootearenduskeskuse arendamise kulud kokku</t>
  </si>
  <si>
    <t>Ühik 1</t>
  </si>
  <si>
    <t>Muu tulu (nimetage)</t>
  </si>
  <si>
    <t>Tabel 2  Tulude ja kulude prognoos, projektiga stsenaarium (täis-stsenaarium)</t>
  </si>
  <si>
    <r>
      <t xml:space="preserve">Tulude ja kulude prognooside töölehtedel saab grupeeritud ridu avada ja sulgeda </t>
    </r>
    <r>
      <rPr>
        <b/>
        <sz val="12"/>
        <color theme="1"/>
        <rFont val="Calibri"/>
        <family val="2"/>
        <charset val="186"/>
        <scheme val="minor"/>
      </rPr>
      <t>+</t>
    </r>
    <r>
      <rPr>
        <sz val="11"/>
        <color theme="1"/>
        <rFont val="Calibri"/>
        <family val="2"/>
        <charset val="186"/>
        <scheme val="minor"/>
      </rPr>
      <t xml:space="preserve"> ja </t>
    </r>
    <r>
      <rPr>
        <b/>
        <sz val="12"/>
        <color theme="1"/>
        <rFont val="Calibri"/>
        <family val="2"/>
        <charset val="186"/>
        <scheme val="minor"/>
      </rPr>
      <t>-</t>
    </r>
    <r>
      <rPr>
        <sz val="11"/>
        <color theme="1"/>
        <rFont val="Calibri"/>
        <family val="2"/>
        <charset val="186"/>
        <scheme val="minor"/>
      </rPr>
      <t xml:space="preserve"> märgile vajutades (tabeli vasakul servas servas)</t>
    </r>
  </si>
  <si>
    <t>Tabel 2</t>
  </si>
  <si>
    <t>Sisestage tabelisse 2 toodete/teenuste nimetused ja ühikute nimetused. Sealt kanduvad need edasi ka tabelisse 3 ja tabelisse 4.</t>
  </si>
  <si>
    <t>Vajadusel lisage tululiikide ridu</t>
  </si>
  <si>
    <t>Sisestage tabelisse 2 tööjõukulude osas ametikohtade nimetused ning muude kulude puhul kulude nimetused</t>
  </si>
  <si>
    <t>Vajadusel lisage kululiikide ridu</t>
  </si>
  <si>
    <t>Tabelit 3 töölehel "3. Tulud-kulud projektita" ei tule täita täiesti uute rajatavate objektide puhul, kus senine toodete/teenuse pakkumine ning tulud-kulud puuduvad</t>
  </si>
  <si>
    <t>Vajadusel lisage tulu- ja kuluridu</t>
  </si>
  <si>
    <t>Finantsanalüüs</t>
  </si>
  <si>
    <t>Projekti nimi</t>
  </si>
  <si>
    <t>Taotleja nimi</t>
  </si>
  <si>
    <t>Kontaktisik</t>
  </si>
  <si>
    <t>E-post</t>
  </si>
  <si>
    <t>Telefon</t>
  </si>
  <si>
    <t>Arvestusperioodi algusaasta</t>
  </si>
  <si>
    <t>Arvestusperioodi lõppaasta</t>
  </si>
  <si>
    <t>Arvestusperioodi pikkus</t>
  </si>
  <si>
    <t>Arvestusperioodi pikkuse valiku põhjendus</t>
  </si>
  <si>
    <t>Projekti elluviimise aeg</t>
  </si>
  <si>
    <t>Alguskuupäev</t>
  </si>
  <si>
    <t>Lõppkuupäev</t>
  </si>
  <si>
    <r>
      <t xml:space="preserve">Projekti raames soetatava </t>
    </r>
    <r>
      <rPr>
        <b/>
        <u/>
        <sz val="12"/>
        <color rgb="FFCC6600"/>
        <rFont val="Calibri"/>
        <family val="2"/>
        <charset val="186"/>
        <scheme val="minor"/>
      </rPr>
      <t>põhivara</t>
    </r>
    <r>
      <rPr>
        <b/>
        <sz val="12"/>
        <color rgb="FFCC6600"/>
        <rFont val="Calibri"/>
        <family val="2"/>
        <charset val="186"/>
        <scheme val="minor"/>
      </rPr>
      <t xml:space="preserve"> kasulik eluiga</t>
    </r>
  </si>
  <si>
    <t>Kasuliku eluea viimane aasta</t>
  </si>
  <si>
    <t>Mitme aasta võrra ületab põhivara kasulik eluiga prognoosiperioodi</t>
  </si>
  <si>
    <t>Üldine</t>
  </si>
  <si>
    <t>Juhised finantsanalüüsi tabelite täitmiseks</t>
  </si>
  <si>
    <t>Brutopalgale lisanduvate tööjõumaksude määrad</t>
  </si>
  <si>
    <t>Sotsiaalmaksu määr</t>
  </si>
  <si>
    <t>Tööandjapoolne töötuskindlustusmakse määr</t>
  </si>
  <si>
    <t>Maksumäärad kokku</t>
  </si>
  <si>
    <t>Tulude ja kulude vahe kasvavalt</t>
  </si>
  <si>
    <t>Erakapital (nimetage)</t>
  </si>
  <si>
    <t>Tabel 7.a  Kapitali tasuvus juurdekasvulise stsenaariumi alusel</t>
  </si>
  <si>
    <t>Eesmärk on kontrollida, kas projekt on tulus kapitalipigutuse seisukohalt. Tuua välja selgitused näitajate tulemuste kohta.</t>
  </si>
  <si>
    <t>SISSETULEKUD</t>
  </si>
  <si>
    <t>Lisanduvad (juurdekasvulised) tulud</t>
  </si>
  <si>
    <t>Põhivara jääkväärtus</t>
  </si>
  <si>
    <t>SISSETULEKUD KOKKU</t>
  </si>
  <si>
    <t>VÄLJAMINEKUD</t>
  </si>
  <si>
    <t>Lisanduvad (juurdekasvulised) kulud</t>
  </si>
  <si>
    <t>Erakapital</t>
  </si>
  <si>
    <t>Toetused</t>
  </si>
  <si>
    <t>VÄLJAMINEKUD KOKKU</t>
  </si>
  <si>
    <t>Sissetulekute ja  väljaminekute vahe (netoväärtus)</t>
  </si>
  <si>
    <t>Diskontomäär</t>
  </si>
  <si>
    <t>Kapitali rahaline nüüdispuhasväärtus FNPV</t>
  </si>
  <si>
    <t>Kapitali rahaline tasuvuse määr  FRR/K</t>
  </si>
  <si>
    <t>Guess</t>
  </si>
  <si>
    <t>Tabel 7.b  Investeeringu tasuvus juurdekasvulise stsenaariumi alusel</t>
  </si>
  <si>
    <t>Need näitajad osutavad, kas projekti puhaslaekumisega on võimalik katta investeeringukulud, olenemata nende finantseerimisviisist.</t>
  </si>
  <si>
    <t>Projekti investeeringukulud</t>
  </si>
  <si>
    <t>Investeeringu rahaline nüüdispuhasväärtus FNPV</t>
  </si>
  <si>
    <t>Investeeringu rahaline tasuvuse määr  FRR/C</t>
  </si>
  <si>
    <t>Sisestage töölehel "Maksumäärad" sotsiaal- ja töötuskindlustusmakse määrade suurused aastate kaupa</t>
  </si>
  <si>
    <t>Tabel 5</t>
  </si>
  <si>
    <t>Tabel 5 täitub automaatselt eelmiste töölehtede andmete alusel.
Juhul, kui lähteandmete lahtreid/piirkondi ei ole muudetud, siis ei ole vaja siin tabelis ise midagi korrigeerida.</t>
  </si>
  <si>
    <t>Tabel 7</t>
  </si>
  <si>
    <t>Tabel 7 täitub automaatselt eelmiste töölehtede andmete alusel.
Juhul, kui lähteandmete lahtreid/piirkondi ei ole muudetud, siis ei ole vaja siin tabelis midagi lisada/korrigeerida.</t>
  </si>
  <si>
    <t>Arvestusperioodid</t>
  </si>
  <si>
    <t>Valdkond</t>
  </si>
  <si>
    <t>Arvestusperiood aastates</t>
  </si>
  <si>
    <t>Energia</t>
  </si>
  <si>
    <t>15-25</t>
  </si>
  <si>
    <t>Veevarustus / kanalisatsioon</t>
  </si>
  <si>
    <t xml:space="preserve">Raudteed </t>
  </si>
  <si>
    <t>Maanteed</t>
  </si>
  <si>
    <t>25-30</t>
  </si>
  <si>
    <t>Sadamad ja lennujaamad</t>
  </si>
  <si>
    <t>Linnatransport</t>
  </si>
  <si>
    <t>Jäätmekäitlus</t>
  </si>
  <si>
    <t>Telekommunikatsioon</t>
  </si>
  <si>
    <t>15-20</t>
  </si>
  <si>
    <t>Teadusuuringud ja innovatsioon</t>
  </si>
  <si>
    <t>Äriinfrastruktuur</t>
  </si>
  <si>
    <t>10-15</t>
  </si>
  <si>
    <t>Muud valdkonnad</t>
  </si>
  <si>
    <t>Esitatud perioodid sisaldavad projekti rakendusperioodi. Ebatavaliselt pikaajaliste ehitustööde korral võib kasutada pikemat perioodi.</t>
  </si>
  <si>
    <t>Sotsiaalmaksu määr:</t>
  </si>
  <si>
    <t>Töötuskindlustusmakse määr:</t>
  </si>
  <si>
    <t>Analüüsi koostamise kuupäev</t>
  </si>
  <si>
    <t>Tabel 8</t>
  </si>
  <si>
    <r>
      <t xml:space="preserve"> </t>
    </r>
    <r>
      <rPr>
        <b/>
        <sz val="11"/>
        <color theme="1"/>
        <rFont val="Calibri"/>
        <family val="2"/>
        <charset val="186"/>
        <scheme val="minor"/>
      </rPr>
      <t>Jääkväärtus</t>
    </r>
    <r>
      <rPr>
        <sz val="11"/>
        <color theme="1"/>
        <rFont val="Calibri"/>
        <family val="2"/>
        <charset val="186"/>
        <scheme val="minor"/>
      </rPr>
      <t xml:space="preserve"> - projekti väärtus arvestusperioodi viimasel aastal. 
Perioodi 2014-2020 kulu-tulude analüüsi juhendi kohaselt  arvutatakse jääkväärtus arvestusperioodi viimase aasta  lõpust kuni projekti eluea perioodi lõpuni, arvestades  sel perioodil arvestusperioodi viimase aasta rahavoogusid.
Näiteks kui projekti eluiga on 50 aastat ning arvestusperiood 30 aastat, eeldame, et pärast arvestusperioodi 20 aasta jooksul genereerib projekt rahavoogusid samal tasemel, mis arvestusperioodi viimasel aastal.  Rahavoogude NPV, mis genereeritakse 20 aasta jooksul pärast arvestusperioodi, lisatakse finantseerimisvajaku arvutamisel jääkväärtusena  arvestusperioodi viimasele aastale.</t>
    </r>
  </si>
  <si>
    <t>Juhul, kui projekti varale on vaja arvutada jääkväärtus, sisestage arvestusperioodi viimase aasta lisanduvate tulude ja kulude vahe number arvestusperioodi ületavate aastate lahtritesse.</t>
  </si>
  <si>
    <t xml:space="preserve">Tabel 8  Projekti vara jääkväärtuse arvutamine  </t>
  </si>
  <si>
    <r>
      <t xml:space="preserve">Arvestusperioodist pikema kasuliku elueaga projekti varade jääkväärtuse kindlaksmääramiseks tuleb arvutada nende allesjäänud kasutusaastate rahavoogude nüüdispuhasväärtus. Jääkväärtus arvestatakse arvestusperioodi viimase aasta  lõpust kuni projekti eluea perioodi lõpuni, arvestades  sel perioodil </t>
    </r>
    <r>
      <rPr>
        <b/>
        <sz val="10"/>
        <rFont val="Calibri"/>
        <family val="2"/>
        <charset val="186"/>
        <scheme val="minor"/>
      </rPr>
      <t>arvestusperioodi viimase aasta</t>
    </r>
    <r>
      <rPr>
        <sz val="10"/>
        <rFont val="Calibri"/>
        <family val="2"/>
        <charset val="186"/>
        <scheme val="minor"/>
      </rPr>
      <t xml:space="preserve"> rahavoogusid (st tulusid ja kulusid käsitletakse pärast arvestusperioodi lõppu konstantsena). </t>
    </r>
  </si>
  <si>
    <t>Projekti vara kasulik eluiga ületab arvestusperioodi</t>
  </si>
  <si>
    <t>Arvestusperiood</t>
  </si>
  <si>
    <t>Arvestusperioodi ületavad aastad</t>
  </si>
  <si>
    <t>Jääkväärtuse arvutamise vajalikkus</t>
  </si>
  <si>
    <t>Lisanduvate tulude ja kulude vahe prognoosiperioodi viimasel aastal</t>
  </si>
  <si>
    <t>Lisanduvate tulude ja kulude vahe arvestusperioodile järgnevatel kasuliku eluea aastatel (jääkväärtuse arvutamiseks)</t>
  </si>
  <si>
    <t>Projekti vara jääkväärtus finantseerimisvajaku arvutamiseks</t>
  </si>
  <si>
    <t>Projekti vara diskonteeritud jääkväärtus finantseerimisvajaku arvutamiseks</t>
  </si>
  <si>
    <t>Diskonteeritud lisanduvate tulude ja kulude vahe arvestusperioodil</t>
  </si>
  <si>
    <r>
      <t xml:space="preserve">Juhul kui projekti arvestusperioodi diskonteeritud lisanduvad kulud on suuremad või võrdsed kui diskonteeritud lisanduvad tulud, siis jääkväärtuse arvestust vaja teha ei ole ning tabelit 8 ei ole vaja täita.  
</t>
    </r>
    <r>
      <rPr>
        <b/>
        <sz val="11"/>
        <color theme="1"/>
        <rFont val="Calibri"/>
        <family val="2"/>
        <charset val="186"/>
        <scheme val="minor"/>
      </rPr>
      <t/>
    </r>
  </si>
  <si>
    <t xml:space="preserve">Projekti spetsiifiliste eelduste kohta  tulu-kulu osas esitada eraldi selgitused analüüsi tekstilise osana. </t>
  </si>
  <si>
    <t xml:space="preserve">Finatsanalüüsi koostatakse lähtuvalt tulu teenivate projektide juhendile programmperioodil 2014-2020. </t>
  </si>
  <si>
    <t>Finatsanalüüs koos puhastulu analüüsiga on vajalik koostada investeeringute (inkubatsioonikeskused)  toetuse osakaalu leidmiseks</t>
  </si>
  <si>
    <r>
      <t xml:space="preserve">Mittevajalikke ridu soovitame </t>
    </r>
    <r>
      <rPr>
        <b/>
        <sz val="11"/>
        <color rgb="FFC00000"/>
        <rFont val="Calibri"/>
        <family val="2"/>
        <charset val="186"/>
        <scheme val="minor"/>
      </rPr>
      <t>mitte kustutada</t>
    </r>
    <r>
      <rPr>
        <sz val="11"/>
        <color theme="1"/>
        <rFont val="Calibri"/>
        <family val="2"/>
        <charset val="186"/>
        <scheme val="minor"/>
      </rPr>
      <t xml:space="preserve"> (võib vajadusel varjata), kuna 2., 3. ja 4. töölehe tabelid on omavahel valemitega seotud</t>
    </r>
  </si>
  <si>
    <t>2022.a.  33%</t>
  </si>
  <si>
    <t>2022.a.  0,8%</t>
  </si>
  <si>
    <t>3. Ehitamine</t>
  </si>
  <si>
    <t>2. Ehituslikud eeltööd (põhiprojekt)</t>
  </si>
  <si>
    <t>4. Struktuuritoetuse andmisest avalikkuse teavitamine</t>
  </si>
  <si>
    <t>Объект относиться к категории Äriinfrastruktuur. Для этой категории в соотвествии с  RM juhendis 10-15 лет. Максимальный период выбрали исходя из реалистичного периода в котором построенная инфраструктура не будет требовать крупных затрат на реновацию.</t>
  </si>
  <si>
    <t>SISENDANDMED</t>
  </si>
  <si>
    <t>Vesi ja kanalisatsioon</t>
  </si>
  <si>
    <t>Tööstushoone</t>
  </si>
  <si>
    <t>Kokku</t>
  </si>
  <si>
    <t>inim</t>
  </si>
  <si>
    <t>Допущение</t>
  </si>
  <si>
    <t>Основание</t>
  </si>
  <si>
    <t>m2</t>
  </si>
  <si>
    <t>Офисы</t>
  </si>
  <si>
    <t>ДОХОДЫ</t>
  </si>
  <si>
    <t>Аренда</t>
  </si>
  <si>
    <t>Цена</t>
  </si>
  <si>
    <t>Площадь</t>
  </si>
  <si>
    <t>Стоимость max</t>
  </si>
  <si>
    <t>Стоимость с учетом заполняемости</t>
  </si>
  <si>
    <t>Доля в стоимости</t>
  </si>
  <si>
    <t>евро/мес</t>
  </si>
  <si>
    <t>м2</t>
  </si>
  <si>
    <t>евро/год</t>
  </si>
  <si>
    <t>Производственный корпус</t>
  </si>
  <si>
    <t>Административный корпус</t>
  </si>
  <si>
    <t>2.1.</t>
  </si>
  <si>
    <t>2.2.</t>
  </si>
  <si>
    <t>Столовая</t>
  </si>
  <si>
    <t>Всего (max)</t>
  </si>
  <si>
    <t>Счета инкубантам за общие и коммунальные расходы</t>
  </si>
  <si>
    <t>стоимость, евро/мес</t>
  </si>
  <si>
    <t>стоимость, евро/год</t>
  </si>
  <si>
    <t>Всего с учетом заполняемости</t>
  </si>
  <si>
    <t>ВСЕГО</t>
  </si>
  <si>
    <t>Eur/aastas</t>
  </si>
  <si>
    <t>Periood peale projekti realiseerimist (aastad)</t>
  </si>
  <si>
    <t>Büroohoone</t>
  </si>
  <si>
    <t>1. korrus</t>
  </si>
  <si>
    <t>2. korrus</t>
  </si>
  <si>
    <t>3. korrus</t>
  </si>
  <si>
    <t>Pindala, m2</t>
  </si>
  <si>
    <t>Brutto, m2</t>
  </si>
  <si>
    <t>Üürile anda ruumid, m2</t>
  </si>
  <si>
    <t>Ruumid ei üürita, m2</t>
  </si>
  <si>
    <t>Brutto, m3</t>
  </si>
  <si>
    <t>Üürile anda ruumid, m3</t>
  </si>
  <si>
    <t>Ruumid ei üürita, m3</t>
  </si>
  <si>
    <t>Maht, m3</t>
  </si>
  <si>
    <t>PINDALA</t>
  </si>
  <si>
    <t>EUR/m2xkuus</t>
  </si>
  <si>
    <t>EUR/m3</t>
  </si>
  <si>
    <t>KW/1 m3/aastas</t>
  </si>
  <si>
    <t>KW/1 чек</t>
  </si>
  <si>
    <t>m3/1 чек</t>
  </si>
  <si>
    <t>EUR/1 KW</t>
  </si>
  <si>
    <t>Muud</t>
  </si>
  <si>
    <t>EUR/MWt</t>
  </si>
  <si>
    <t>Seadmed</t>
  </si>
  <si>
    <t>Töötaja 3 (0,5 ставки)</t>
  </si>
  <si>
    <t>Töötaja 4 (0,5 ставки)</t>
  </si>
  <si>
    <t>Töötaja 2</t>
  </si>
  <si>
    <t>Töötaja 1</t>
  </si>
  <si>
    <t>Klientide arv päevas</t>
  </si>
  <si>
    <t>Tooraine maksumus toote hinnas</t>
  </si>
  <si>
    <t>Üüripind</t>
  </si>
  <si>
    <t>Ruumi maht</t>
  </si>
  <si>
    <t>Üürhind</t>
  </si>
  <si>
    <t>Veekulu ühe külastaja kohta</t>
  </si>
  <si>
    <t>Vee ja kanalisatsiooni maksumus</t>
  </si>
  <si>
    <t>Kuum vesi 1 külastuseks</t>
  </si>
  <si>
    <t>Vee soojendamise kulu</t>
  </si>
  <si>
    <t>Soojakulu 1 m3 kohta</t>
  </si>
  <si>
    <t>Soojuse hind</t>
  </si>
  <si>
    <t>Elekter, tarbimine</t>
  </si>
  <si>
    <t>Elektri hind</t>
  </si>
  <si>
    <t>Kohviku teenuste müük</t>
  </si>
  <si>
    <t>Kaubad, toore, materjal, teenused ja mitmesugused tegevuskulud</t>
  </si>
  <si>
    <t>Toore</t>
  </si>
  <si>
    <t>Üür</t>
  </si>
  <si>
    <t>Küte</t>
  </si>
  <si>
    <t>Vee soojendamine</t>
  </si>
  <si>
    <t>Kaubad, toore, materjal, teenused ja mitmesugused tegevuskulud kokku</t>
  </si>
  <si>
    <t>IVIA laen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</si>
</sst>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 &quot;€&quot;;[Red]\-#,##0\ &quot;€&quot;"/>
    <numFmt numFmtId="165" formatCode="#,##0.00\ &quot;€&quot;;[Red]\-#,##0.00\ &quot;€&quot;"/>
    <numFmt numFmtId="166" formatCode="_-* #,##0\ _k_r_-;\-* #,##0\ _k_r_-;_-* &quot;-&quot;\ _k_r_-;_-@_-"/>
    <numFmt numFmtId="167" formatCode="#,##0_ ;[Red]\-#,##0\ "/>
    <numFmt numFmtId="168" formatCode="0.0%"/>
    <numFmt numFmtId="169" formatCode="#,##0\ [$€-425]"/>
    <numFmt numFmtId="170" formatCode="#,##0\ [$€-425];[Red]\-#,##0\ [$€-425]"/>
    <numFmt numFmtId="171" formatCode="#,##0.00\ [$€-425]"/>
    <numFmt numFmtId="172" formatCode="[$-425]d\.\ mmmm\ yyyy&quot;. a.&quot;;@"/>
    <numFmt numFmtId="173" formatCode="0.0"/>
    <numFmt numFmtId="174" formatCode="#,##0.0"/>
    <numFmt numFmtId="175" formatCode="#,##0.0_ ;[Red]\-#,##0.0\ "/>
    <numFmt numFmtId="176" formatCode="#,##0.000"/>
  </numFmts>
  <fonts count="91" x14ac:knownFonts="1">
    <font>
      <sz val="11"/>
      <color theme="1"/>
      <name val="Calibri"/>
      <family val="2"/>
      <charset val="186"/>
      <scheme val="minor"/>
    </font>
    <font>
      <sz val="11"/>
      <color theme="1"/>
      <name val="Calibri"/>
      <family val="2"/>
      <charset val="204"/>
      <scheme val="minor"/>
    </font>
    <font>
      <sz val="11"/>
      <color theme="1"/>
      <name val="Calibri"/>
      <family val="2"/>
      <charset val="204"/>
      <scheme val="minor"/>
    </font>
    <font>
      <b/>
      <sz val="11"/>
      <color theme="1"/>
      <name val="Calibri"/>
      <family val="2"/>
      <charset val="186"/>
      <scheme val="minor"/>
    </font>
    <font>
      <sz val="9"/>
      <color indexed="81"/>
      <name val="Tahoma"/>
      <family val="2"/>
      <charset val="186"/>
    </font>
    <font>
      <u/>
      <sz val="9"/>
      <color indexed="12"/>
      <name val="Tahoma"/>
      <family val="2"/>
      <charset val="186"/>
    </font>
    <font>
      <b/>
      <sz val="12"/>
      <color theme="1"/>
      <name val="Calibri"/>
      <family val="2"/>
      <charset val="186"/>
      <scheme val="minor"/>
    </font>
    <font>
      <sz val="12"/>
      <color theme="1"/>
      <name val="Calibri"/>
      <family val="2"/>
      <charset val="186"/>
      <scheme val="minor"/>
    </font>
    <font>
      <sz val="9"/>
      <color theme="1"/>
      <name val="Calibri"/>
      <family val="2"/>
      <charset val="186"/>
      <scheme val="minor"/>
    </font>
    <font>
      <b/>
      <sz val="12"/>
      <color rgb="FFC00000"/>
      <name val="Calibri"/>
      <family val="2"/>
      <charset val="186"/>
      <scheme val="minor"/>
    </font>
    <font>
      <b/>
      <sz val="14"/>
      <color rgb="FFC00000"/>
      <name val="Calibri"/>
      <family val="2"/>
      <charset val="186"/>
      <scheme val="minor"/>
    </font>
    <font>
      <b/>
      <sz val="11"/>
      <color rgb="FFC00000"/>
      <name val="Calibri"/>
      <family val="2"/>
      <charset val="186"/>
      <scheme val="minor"/>
    </font>
    <font>
      <sz val="11"/>
      <color rgb="FFC00000"/>
      <name val="Calibri"/>
      <family val="2"/>
      <charset val="186"/>
      <scheme val="minor"/>
    </font>
    <font>
      <sz val="8"/>
      <color rgb="FFC00000"/>
      <name val="Calibri"/>
      <family val="2"/>
      <charset val="186"/>
      <scheme val="minor"/>
    </font>
    <font>
      <sz val="9"/>
      <color rgb="FFC00000"/>
      <name val="Calibri"/>
      <family val="2"/>
      <charset val="186"/>
      <scheme val="minor"/>
    </font>
    <font>
      <b/>
      <sz val="14"/>
      <color rgb="FF008000"/>
      <name val="Calibri"/>
      <family val="2"/>
      <charset val="186"/>
      <scheme val="minor"/>
    </font>
    <font>
      <sz val="11"/>
      <color rgb="FF008000"/>
      <name val="Calibri"/>
      <family val="2"/>
      <charset val="186"/>
      <scheme val="minor"/>
    </font>
    <font>
      <b/>
      <sz val="12"/>
      <color rgb="FF008000"/>
      <name val="Calibri"/>
      <family val="2"/>
      <charset val="186"/>
      <scheme val="minor"/>
    </font>
    <font>
      <sz val="8"/>
      <color rgb="FF008000"/>
      <name val="Calibri"/>
      <family val="2"/>
      <charset val="186"/>
      <scheme val="minor"/>
    </font>
    <font>
      <sz val="9"/>
      <color rgb="FF008000"/>
      <name val="Calibri"/>
      <family val="2"/>
      <charset val="186"/>
      <scheme val="minor"/>
    </font>
    <font>
      <b/>
      <sz val="11"/>
      <color rgb="FF008000"/>
      <name val="Calibri"/>
      <family val="2"/>
      <charset val="186"/>
      <scheme val="minor"/>
    </font>
    <font>
      <b/>
      <sz val="14"/>
      <color rgb="FF000099"/>
      <name val="Calibri"/>
      <family val="2"/>
      <charset val="186"/>
      <scheme val="minor"/>
    </font>
    <font>
      <b/>
      <sz val="12"/>
      <color rgb="FF000099"/>
      <name val="Calibri"/>
      <family val="2"/>
      <charset val="186"/>
      <scheme val="minor"/>
    </font>
    <font>
      <sz val="11"/>
      <color rgb="FF000099"/>
      <name val="Calibri"/>
      <family val="2"/>
      <charset val="186"/>
      <scheme val="minor"/>
    </font>
    <font>
      <sz val="8"/>
      <color rgb="FF000099"/>
      <name val="Calibri"/>
      <family val="2"/>
      <charset val="186"/>
      <scheme val="minor"/>
    </font>
    <font>
      <sz val="9"/>
      <color rgb="FF000099"/>
      <name val="Calibri"/>
      <family val="2"/>
      <charset val="186"/>
      <scheme val="minor"/>
    </font>
    <font>
      <b/>
      <sz val="11"/>
      <color rgb="FF000099"/>
      <name val="Calibri"/>
      <family val="2"/>
      <charset val="186"/>
      <scheme val="minor"/>
    </font>
    <font>
      <sz val="8"/>
      <color theme="1"/>
      <name val="Calibri"/>
      <family val="2"/>
      <charset val="186"/>
      <scheme val="minor"/>
    </font>
    <font>
      <b/>
      <sz val="14"/>
      <color rgb="FFCC6600"/>
      <name val="Calibri"/>
      <family val="2"/>
      <charset val="186"/>
      <scheme val="minor"/>
    </font>
    <font>
      <b/>
      <sz val="11"/>
      <color rgb="FFCC6600"/>
      <name val="Calibri"/>
      <family val="2"/>
      <charset val="186"/>
      <scheme val="minor"/>
    </font>
    <font>
      <sz val="10"/>
      <color rgb="FFCC6600"/>
      <name val="Calibri"/>
      <family val="2"/>
      <charset val="186"/>
      <scheme val="minor"/>
    </font>
    <font>
      <b/>
      <sz val="12"/>
      <color rgb="FFCC6600"/>
      <name val="Calibri"/>
      <family val="2"/>
      <charset val="186"/>
      <scheme val="minor"/>
    </font>
    <font>
      <b/>
      <u/>
      <sz val="14"/>
      <color rgb="FFCC6600"/>
      <name val="Calibri"/>
      <family val="2"/>
      <charset val="186"/>
      <scheme val="minor"/>
    </font>
    <font>
      <i/>
      <sz val="10"/>
      <color rgb="FFCC6600"/>
      <name val="Calibri"/>
      <family val="2"/>
      <charset val="186"/>
      <scheme val="minor"/>
    </font>
    <font>
      <b/>
      <sz val="10"/>
      <color rgb="FFCC6600"/>
      <name val="Calibri"/>
      <family val="2"/>
      <charset val="186"/>
      <scheme val="minor"/>
    </font>
    <font>
      <sz val="11"/>
      <color theme="1"/>
      <name val="Calibri"/>
      <family val="2"/>
      <charset val="186"/>
      <scheme val="minor"/>
    </font>
    <font>
      <b/>
      <sz val="14"/>
      <color theme="1"/>
      <name val="Calibri"/>
      <family val="2"/>
      <charset val="186"/>
      <scheme val="minor"/>
    </font>
    <font>
      <b/>
      <sz val="14"/>
      <color rgb="FF7030A0"/>
      <name val="Calibri"/>
      <family val="2"/>
      <charset val="186"/>
      <scheme val="minor"/>
    </font>
    <font>
      <b/>
      <sz val="12"/>
      <color rgb="FF7030A0"/>
      <name val="Calibri"/>
      <family val="2"/>
      <charset val="186"/>
      <scheme val="minor"/>
    </font>
    <font>
      <b/>
      <sz val="11"/>
      <color rgb="FF7030A0"/>
      <name val="Calibri"/>
      <family val="2"/>
      <charset val="186"/>
      <scheme val="minor"/>
    </font>
    <font>
      <b/>
      <u/>
      <sz val="11"/>
      <color rgb="FFC00000"/>
      <name val="Calibri"/>
      <family val="2"/>
      <charset val="186"/>
      <scheme val="minor"/>
    </font>
    <font>
      <sz val="9"/>
      <name val="Calibri"/>
      <family val="2"/>
      <charset val="186"/>
      <scheme val="minor"/>
    </font>
    <font>
      <b/>
      <u/>
      <sz val="12"/>
      <color rgb="FFCC6600"/>
      <name val="Calibri"/>
      <family val="2"/>
      <charset val="186"/>
      <scheme val="minor"/>
    </font>
    <font>
      <sz val="11"/>
      <name val="Calibri"/>
      <family val="2"/>
      <charset val="186"/>
      <scheme val="minor"/>
    </font>
    <font>
      <sz val="9"/>
      <color rgb="FFCC6600"/>
      <name val="Calibri"/>
      <family val="2"/>
      <charset val="186"/>
      <scheme val="minor"/>
    </font>
    <font>
      <b/>
      <sz val="14"/>
      <color rgb="FF517A00"/>
      <name val="Calibri"/>
      <family val="2"/>
      <charset val="186"/>
      <scheme val="minor"/>
    </font>
    <font>
      <sz val="10"/>
      <color theme="1"/>
      <name val="Calibri"/>
      <family val="2"/>
      <charset val="186"/>
      <scheme val="minor"/>
    </font>
    <font>
      <b/>
      <sz val="12"/>
      <color rgb="FF517A00"/>
      <name val="Calibri"/>
      <family val="2"/>
      <charset val="186"/>
      <scheme val="minor"/>
    </font>
    <font>
      <sz val="10"/>
      <color rgb="FF517A00"/>
      <name val="Calibri"/>
      <family val="2"/>
      <charset val="186"/>
      <scheme val="minor"/>
    </font>
    <font>
      <i/>
      <sz val="10"/>
      <color theme="1"/>
      <name val="Calibri"/>
      <family val="2"/>
      <charset val="186"/>
      <scheme val="minor"/>
    </font>
    <font>
      <sz val="11"/>
      <color rgb="FF0000FF"/>
      <name val="Calibri"/>
      <family val="2"/>
      <charset val="186"/>
      <scheme val="minor"/>
    </font>
    <font>
      <u/>
      <sz val="11"/>
      <color theme="10"/>
      <name val="Calibri"/>
      <family val="2"/>
      <charset val="186"/>
      <scheme val="minor"/>
    </font>
    <font>
      <sz val="10"/>
      <color rgb="FF0000FF"/>
      <name val="Calibri"/>
      <family val="2"/>
      <charset val="186"/>
      <scheme val="minor"/>
    </font>
    <font>
      <b/>
      <sz val="14"/>
      <color rgb="FF1D77C9"/>
      <name val="Calibri"/>
      <family val="2"/>
      <charset val="186"/>
      <scheme val="minor"/>
    </font>
    <font>
      <b/>
      <sz val="12"/>
      <color rgb="FF1D77C9"/>
      <name val="Calibri"/>
      <family val="2"/>
      <charset val="186"/>
      <scheme val="minor"/>
    </font>
    <font>
      <sz val="11"/>
      <color rgb="FF1D77C9"/>
      <name val="Calibri"/>
      <family val="2"/>
      <charset val="186"/>
      <scheme val="minor"/>
    </font>
    <font>
      <sz val="10"/>
      <color rgb="FF1D77C9"/>
      <name val="Calibri"/>
      <family val="2"/>
      <charset val="186"/>
      <scheme val="minor"/>
    </font>
    <font>
      <i/>
      <u/>
      <sz val="11"/>
      <color theme="1"/>
      <name val="Calibri"/>
      <family val="2"/>
      <charset val="186"/>
      <scheme val="minor"/>
    </font>
    <font>
      <i/>
      <sz val="11"/>
      <color theme="1"/>
      <name val="Calibri"/>
      <family val="2"/>
      <charset val="186"/>
      <scheme val="minor"/>
    </font>
    <font>
      <sz val="10"/>
      <name val="Calibri"/>
      <family val="2"/>
      <charset val="186"/>
      <scheme val="minor"/>
    </font>
    <font>
      <b/>
      <sz val="10"/>
      <name val="Calibri"/>
      <family val="2"/>
      <charset val="186"/>
      <scheme val="minor"/>
    </font>
    <font>
      <b/>
      <sz val="14"/>
      <color rgb="FF00B0F0"/>
      <name val="Calibri"/>
      <family val="2"/>
      <charset val="186"/>
      <scheme val="minor"/>
    </font>
    <font>
      <b/>
      <sz val="12"/>
      <name val="Calibri"/>
      <family val="2"/>
      <charset val="186"/>
      <scheme val="minor"/>
    </font>
    <font>
      <sz val="12"/>
      <color rgb="FF0000FF"/>
      <name val="Calibri"/>
      <family val="2"/>
      <charset val="186"/>
      <scheme val="minor"/>
    </font>
    <font>
      <sz val="8"/>
      <name val="Calibri"/>
      <family val="2"/>
      <charset val="186"/>
      <scheme val="minor"/>
    </font>
    <font>
      <i/>
      <sz val="9"/>
      <color theme="1"/>
      <name val="Calibri"/>
      <family val="2"/>
      <charset val="186"/>
      <scheme val="minor"/>
    </font>
    <font>
      <strike/>
      <sz val="11"/>
      <color rgb="FFFF0000"/>
      <name val="Calibri"/>
      <family val="2"/>
      <charset val="186"/>
      <scheme val="minor"/>
    </font>
    <font>
      <sz val="11"/>
      <color rgb="FFFF0000"/>
      <name val="Calibri"/>
      <family val="2"/>
      <charset val="204"/>
      <scheme val="minor"/>
    </font>
    <font>
      <b/>
      <sz val="11"/>
      <color theme="1"/>
      <name val="Calibri"/>
      <family val="2"/>
      <charset val="204"/>
      <scheme val="minor"/>
    </font>
    <font>
      <sz val="11"/>
      <color rgb="FFFF0000"/>
      <name val="Calibri"/>
      <family val="2"/>
      <charset val="186"/>
      <scheme val="minor"/>
    </font>
    <font>
      <sz val="10"/>
      <name val="Arial"/>
      <family val="2"/>
      <charset val="204"/>
    </font>
    <font>
      <sz val="9"/>
      <color rgb="FFFF0000"/>
      <name val="Times New Roman"/>
      <family val="1"/>
      <charset val="204"/>
    </font>
    <font>
      <sz val="9"/>
      <name val="Times New Roman"/>
      <family val="1"/>
      <charset val="204"/>
    </font>
    <font>
      <sz val="9"/>
      <color indexed="9"/>
      <name val="Times New Roman"/>
      <family val="1"/>
      <charset val="204"/>
    </font>
    <font>
      <b/>
      <i/>
      <sz val="9"/>
      <color indexed="22"/>
      <name val="Times New Roman"/>
      <family val="1"/>
      <charset val="204"/>
    </font>
    <font>
      <sz val="9"/>
      <color theme="8"/>
      <name val="Times New Roman"/>
      <family val="1"/>
      <charset val="204"/>
    </font>
    <font>
      <b/>
      <i/>
      <sz val="9"/>
      <name val="Times New Roman"/>
      <family val="1"/>
      <charset val="204"/>
    </font>
    <font>
      <b/>
      <sz val="9"/>
      <name val="Times New Roman"/>
      <family val="1"/>
      <charset val="204"/>
    </font>
    <font>
      <sz val="9"/>
      <color rgb="FFFF0000"/>
      <name val="Calibri"/>
      <family val="2"/>
      <charset val="204"/>
      <scheme val="minor"/>
    </font>
    <font>
      <sz val="10.5"/>
      <color rgb="FFFF0000"/>
      <name val="Calibri"/>
      <family val="2"/>
      <charset val="204"/>
      <scheme val="minor"/>
    </font>
    <font>
      <b/>
      <i/>
      <sz val="11"/>
      <color theme="1"/>
      <name val="Calibri"/>
      <family val="2"/>
      <charset val="204"/>
      <scheme val="minor"/>
    </font>
    <font>
      <i/>
      <sz val="11"/>
      <color theme="1"/>
      <name val="Calibri"/>
      <family val="2"/>
      <charset val="204"/>
      <scheme val="minor"/>
    </font>
    <font>
      <b/>
      <i/>
      <sz val="11"/>
      <name val="Calibri"/>
      <family val="2"/>
      <charset val="204"/>
      <scheme val="minor"/>
    </font>
    <font>
      <b/>
      <i/>
      <sz val="11"/>
      <color rgb="FFFF0000"/>
      <name val="Calibri"/>
      <family val="2"/>
      <charset val="204"/>
      <scheme val="minor"/>
    </font>
    <font>
      <i/>
      <sz val="11"/>
      <name val="Calibri"/>
      <family val="2"/>
      <charset val="204"/>
      <scheme val="minor"/>
    </font>
    <font>
      <b/>
      <sz val="11"/>
      <name val="Calibri"/>
      <family val="2"/>
      <charset val="204"/>
      <scheme val="minor"/>
    </font>
    <font>
      <b/>
      <sz val="11"/>
      <color rgb="FFFF0000"/>
      <name val="Calibri"/>
      <family val="2"/>
      <charset val="204"/>
      <scheme val="minor"/>
    </font>
    <font>
      <sz val="11"/>
      <name val="Calibri"/>
      <family val="2"/>
      <charset val="204"/>
      <scheme val="minor"/>
    </font>
    <font>
      <sz val="9"/>
      <color theme="0"/>
      <name val="Calibri"/>
      <family val="2"/>
      <charset val="204"/>
      <scheme val="minor"/>
    </font>
    <font>
      <b/>
      <sz val="11"/>
      <name val="Calibri"/>
      <family val="2"/>
      <charset val="186"/>
      <scheme val="minor"/>
    </font>
    <font>
      <sz val="12"/>
      <name val="Calibri"/>
      <family val="2"/>
      <charset val="186"/>
      <scheme val="minor"/>
    </font>
  </fonts>
  <fills count="3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AEFC3"/>
        <bgColor indexed="64"/>
      </patternFill>
    </fill>
    <fill>
      <patternFill patternType="solid">
        <fgColor rgb="FFB2DE82"/>
        <bgColor indexed="64"/>
      </patternFill>
    </fill>
    <fill>
      <patternFill patternType="solid">
        <fgColor rgb="FFA6C0F4"/>
        <bgColor indexed="64"/>
      </patternFill>
    </fill>
    <fill>
      <patternFill patternType="solid">
        <fgColor rgb="FFE1EAFB"/>
        <bgColor indexed="64"/>
      </patternFill>
    </fill>
    <fill>
      <patternFill patternType="solid">
        <fgColor rgb="FFFFFF99"/>
        <bgColor indexed="64"/>
      </patternFill>
    </fill>
    <fill>
      <patternFill patternType="solid">
        <fgColor rgb="FFFFFF66"/>
        <bgColor indexed="64"/>
      </patternFill>
    </fill>
    <fill>
      <patternFill patternType="solid">
        <fgColor theme="7" tint="0.79998168889431442"/>
        <bgColor indexed="64"/>
      </patternFill>
    </fill>
    <fill>
      <patternFill patternType="solid">
        <fgColor rgb="FFFFE79B"/>
        <bgColor indexed="64"/>
      </patternFill>
    </fill>
    <fill>
      <patternFill patternType="solid">
        <fgColor rgb="FFE4FFAF"/>
        <bgColor indexed="64"/>
      </patternFill>
    </fill>
    <fill>
      <patternFill patternType="solid">
        <fgColor rgb="FFECFFC5"/>
        <bgColor indexed="64"/>
      </patternFill>
    </fill>
    <fill>
      <patternFill patternType="solid">
        <fgColor rgb="FFD8FF89"/>
        <bgColor indexed="64"/>
      </patternFill>
    </fill>
    <fill>
      <patternFill patternType="solid">
        <fgColor rgb="FFFFE7E7"/>
        <bgColor indexed="64"/>
      </patternFill>
    </fill>
    <fill>
      <patternFill patternType="solid">
        <fgColor rgb="FFDDDDDD"/>
        <bgColor indexed="64"/>
      </patternFill>
    </fill>
    <fill>
      <patternFill patternType="solid">
        <fgColor rgb="FFE4F1FC"/>
        <bgColor indexed="64"/>
      </patternFill>
    </fill>
    <fill>
      <patternFill patternType="solid">
        <fgColor rgb="FFB9D8F5"/>
        <bgColor indexed="64"/>
      </patternFill>
    </fill>
    <fill>
      <patternFill patternType="solid">
        <fgColor rgb="FFECDFF5"/>
        <bgColor indexed="64"/>
      </patternFill>
    </fill>
    <fill>
      <patternFill patternType="solid">
        <fgColor rgb="FFD1EBFF"/>
        <bgColor indexed="64"/>
      </patternFill>
    </fill>
    <fill>
      <patternFill patternType="solid">
        <fgColor rgb="FFF3EBF9"/>
        <bgColor indexed="64"/>
      </patternFill>
    </fill>
    <fill>
      <patternFill patternType="solid">
        <fgColor rgb="FFB3EBFF"/>
        <bgColor indexed="64"/>
      </patternFill>
    </fill>
    <fill>
      <patternFill patternType="solid">
        <fgColor rgb="FFEDE2F6"/>
        <bgColor indexed="64"/>
      </patternFill>
    </fill>
    <fill>
      <patternFill patternType="solid">
        <fgColor rgb="FFFFFF00"/>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42"/>
        <bgColor indexed="64"/>
      </patternFill>
    </fill>
    <fill>
      <patternFill patternType="solid">
        <fgColor theme="5" tint="0.79998168889431442"/>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15">
    <xf numFmtId="0" fontId="0" fillId="0" borderId="0"/>
    <xf numFmtId="9" fontId="35" fillId="0" borderId="0" applyFont="0" applyFill="0" applyBorder="0" applyAlignment="0" applyProtection="0"/>
    <xf numFmtId="0" fontId="51" fillId="0" borderId="0" applyNumberFormat="0" applyFill="0" applyBorder="0" applyAlignment="0" applyProtection="0"/>
    <xf numFmtId="0" fontId="2" fillId="0" borderId="0"/>
    <xf numFmtId="0" fontId="70" fillId="0" borderId="0"/>
    <xf numFmtId="9" fontId="70"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cellStyleXfs>
  <cellXfs count="654">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0" fillId="2" borderId="2" xfId="0" applyFill="1" applyBorder="1" applyAlignment="1">
      <alignment horizontal="center" vertical="center"/>
    </xf>
    <xf numFmtId="0" fontId="6" fillId="0" borderId="0" xfId="0" applyFont="1" applyAlignment="1">
      <alignment horizontal="left" vertical="center" indent="1"/>
    </xf>
    <xf numFmtId="167" fontId="6" fillId="0" borderId="0" xfId="0" applyNumberFormat="1" applyFont="1" applyAlignment="1">
      <alignment horizontal="center" vertical="center"/>
    </xf>
    <xf numFmtId="0" fontId="0" fillId="0" borderId="0" xfId="0" applyAlignment="1">
      <alignment horizontal="center" vertical="center" shrinkToFit="1"/>
    </xf>
    <xf numFmtId="0" fontId="6" fillId="0" borderId="0" xfId="0" applyFont="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167" fontId="0" fillId="0" borderId="1" xfId="0" applyNumberFormat="1" applyBorder="1" applyAlignment="1">
      <alignment horizontal="center" vertical="center" shrinkToFit="1"/>
    </xf>
    <xf numFmtId="0" fontId="0" fillId="2" borderId="0" xfId="0" applyFill="1" applyAlignment="1">
      <alignment horizontal="center" vertical="center" shrinkToFit="1"/>
    </xf>
    <xf numFmtId="167" fontId="6" fillId="0" borderId="0" xfId="0" applyNumberFormat="1" applyFont="1" applyAlignment="1">
      <alignment horizontal="center" vertical="center" shrinkToFit="1"/>
    </xf>
    <xf numFmtId="167" fontId="6" fillId="0" borderId="1" xfId="0" applyNumberFormat="1" applyFont="1" applyBorder="1" applyAlignment="1">
      <alignment horizontal="center" vertical="center" shrinkToFit="1"/>
    </xf>
    <xf numFmtId="0" fontId="0" fillId="2" borderId="6" xfId="0" applyFill="1" applyBorder="1" applyAlignment="1">
      <alignment horizontal="center" vertical="center"/>
    </xf>
    <xf numFmtId="167" fontId="0" fillId="0" borderId="0" xfId="0" applyNumberFormat="1" applyAlignment="1">
      <alignment horizontal="center" vertical="center" shrinkToFit="1"/>
    </xf>
    <xf numFmtId="167" fontId="0" fillId="0" borderId="0" xfId="0" applyNumberFormat="1" applyAlignment="1">
      <alignment horizontal="center" vertical="center"/>
    </xf>
    <xf numFmtId="167" fontId="0" fillId="2" borderId="3" xfId="0" applyNumberFormat="1" applyFill="1" applyBorder="1" applyAlignment="1">
      <alignment horizontal="center" vertical="center" shrinkToFit="1"/>
    </xf>
    <xf numFmtId="167" fontId="0" fillId="2" borderId="4" xfId="0" applyNumberFormat="1" applyFill="1" applyBorder="1" applyAlignment="1">
      <alignment horizontal="center" vertical="center" shrinkToFit="1"/>
    </xf>
    <xf numFmtId="167" fontId="3" fillId="0" borderId="0" xfId="0" applyNumberFormat="1" applyFont="1" applyAlignment="1">
      <alignment horizontal="center" vertical="center" shrinkToFit="1"/>
    </xf>
    <xf numFmtId="167" fontId="3" fillId="0" borderId="0" xfId="0" applyNumberFormat="1" applyFont="1" applyAlignment="1">
      <alignment horizontal="center" vertical="center"/>
    </xf>
    <xf numFmtId="0" fontId="0" fillId="0" borderId="1" xfId="0" applyBorder="1" applyAlignment="1">
      <alignment horizontal="center" vertical="center" shrinkToFit="1"/>
    </xf>
    <xf numFmtId="0" fontId="0" fillId="0" borderId="0" xfId="0" applyAlignment="1">
      <alignment horizontal="left" vertical="center" indent="2"/>
    </xf>
    <xf numFmtId="0" fontId="0" fillId="0" borderId="0" xfId="0" applyAlignment="1">
      <alignment horizontal="left" vertical="center" indent="1" shrinkToFit="1"/>
    </xf>
    <xf numFmtId="0" fontId="0" fillId="2" borderId="3" xfId="0" applyFill="1" applyBorder="1" applyAlignment="1">
      <alignment horizontal="left" vertical="center" indent="1" shrinkToFit="1"/>
    </xf>
    <xf numFmtId="0" fontId="0" fillId="2" borderId="0" xfId="0" applyFill="1" applyAlignment="1">
      <alignment horizontal="left" vertical="center" indent="1" shrinkToFit="1"/>
    </xf>
    <xf numFmtId="0" fontId="0" fillId="0" borderId="3" xfId="0" applyBorder="1" applyAlignment="1">
      <alignment horizontal="left" vertical="center" indent="1" shrinkToFit="1"/>
    </xf>
    <xf numFmtId="0" fontId="8" fillId="0" borderId="3"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left" vertical="center" indent="1"/>
    </xf>
    <xf numFmtId="0" fontId="8" fillId="2" borderId="3"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16" fillId="0" borderId="0" xfId="0" applyFont="1" applyAlignment="1">
      <alignment horizontal="left" vertical="center" indent="2"/>
    </xf>
    <xf numFmtId="0" fontId="16" fillId="0" borderId="0" xfId="0" applyFont="1" applyAlignment="1">
      <alignment horizontal="center" vertical="center"/>
    </xf>
    <xf numFmtId="0" fontId="21" fillId="0" borderId="0" xfId="0" applyFont="1" applyAlignment="1">
      <alignment horizontal="left" vertical="center" indent="1"/>
    </xf>
    <xf numFmtId="0" fontId="22" fillId="0" borderId="0" xfId="0" applyFont="1" applyAlignment="1">
      <alignment horizontal="left" vertical="center" indent="1"/>
    </xf>
    <xf numFmtId="0" fontId="23" fillId="0" borderId="0" xfId="0" applyFont="1" applyAlignment="1">
      <alignment horizontal="left" vertical="center" indent="1" shrinkToFit="1"/>
    </xf>
    <xf numFmtId="0" fontId="23" fillId="0" borderId="0" xfId="0" applyFont="1" applyAlignment="1">
      <alignment horizontal="center" vertical="center" shrinkToFit="1"/>
    </xf>
    <xf numFmtId="0" fontId="24" fillId="0" borderId="0" xfId="0" applyFont="1" applyAlignment="1">
      <alignment horizontal="center" vertical="center" shrinkToFit="1"/>
    </xf>
    <xf numFmtId="0" fontId="23" fillId="0" borderId="0" xfId="0" applyFont="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left" vertical="center" indent="1" shrinkToFit="1"/>
    </xf>
    <xf numFmtId="0" fontId="25" fillId="0" borderId="1" xfId="0" applyFont="1" applyBorder="1" applyAlignment="1">
      <alignment horizontal="center" vertical="center" shrinkToFit="1"/>
    </xf>
    <xf numFmtId="0" fontId="22" fillId="0" borderId="1" xfId="0" applyFont="1" applyBorder="1" applyAlignment="1">
      <alignment horizontal="center" vertical="center" shrinkToFit="1"/>
    </xf>
    <xf numFmtId="0" fontId="23" fillId="2" borderId="6" xfId="0" applyFont="1" applyFill="1" applyBorder="1" applyAlignment="1">
      <alignment horizontal="center" vertical="center"/>
    </xf>
    <xf numFmtId="0" fontId="0" fillId="7" borderId="1" xfId="0" applyFill="1" applyBorder="1" applyAlignment="1">
      <alignment horizontal="center" vertical="center" shrinkToFit="1"/>
    </xf>
    <xf numFmtId="0" fontId="3" fillId="7" borderId="1" xfId="0" applyFont="1" applyFill="1" applyBorder="1" applyAlignment="1">
      <alignment horizontal="center" vertical="center" shrinkToFit="1"/>
    </xf>
    <xf numFmtId="0" fontId="0" fillId="8" borderId="1" xfId="0" applyFill="1" applyBorder="1" applyAlignment="1">
      <alignment horizontal="left" vertical="center" indent="1" shrinkToFit="1"/>
    </xf>
    <xf numFmtId="0" fontId="0" fillId="8" borderId="1" xfId="0" applyFill="1" applyBorder="1" applyAlignment="1">
      <alignment horizontal="center" vertical="center" shrinkToFit="1"/>
    </xf>
    <xf numFmtId="0" fontId="3" fillId="8" borderId="1" xfId="0" applyFont="1" applyFill="1" applyBorder="1" applyAlignment="1">
      <alignment horizontal="left" vertical="center" indent="1" shrinkToFit="1"/>
    </xf>
    <xf numFmtId="0" fontId="3" fillId="8" borderId="1" xfId="0" applyFont="1" applyFill="1" applyBorder="1" applyAlignment="1">
      <alignment horizontal="center" vertical="center" shrinkToFit="1"/>
    </xf>
    <xf numFmtId="167" fontId="3" fillId="8" borderId="1" xfId="0" applyNumberFormat="1" applyFont="1" applyFill="1" applyBorder="1" applyAlignment="1">
      <alignment horizontal="center" vertical="center" shrinkToFit="1"/>
    </xf>
    <xf numFmtId="168" fontId="0" fillId="8" borderId="1" xfId="0" applyNumberFormat="1" applyFill="1" applyBorder="1" applyAlignment="1">
      <alignment horizontal="center" vertical="center" shrinkToFit="1"/>
    </xf>
    <xf numFmtId="167" fontId="0" fillId="8" borderId="1" xfId="0" applyNumberFormat="1" applyFill="1" applyBorder="1" applyAlignment="1">
      <alignment horizontal="center" vertical="center" shrinkToFit="1"/>
    </xf>
    <xf numFmtId="0" fontId="7" fillId="7" borderId="1" xfId="0" applyFont="1" applyFill="1" applyBorder="1" applyAlignment="1">
      <alignment horizontal="center" vertical="center" shrinkToFit="1"/>
    </xf>
    <xf numFmtId="167" fontId="6" fillId="7" borderId="1" xfId="0" applyNumberFormat="1" applyFont="1" applyFill="1" applyBorder="1" applyAlignment="1">
      <alignment horizontal="center" vertical="center" shrinkToFit="1"/>
    </xf>
    <xf numFmtId="167" fontId="3" fillId="7" borderId="1" xfId="0" applyNumberFormat="1" applyFont="1" applyFill="1" applyBorder="1" applyAlignment="1">
      <alignment horizontal="center" vertical="center" shrinkToFit="1"/>
    </xf>
    <xf numFmtId="0" fontId="27" fillId="0" borderId="0" xfId="0" applyFont="1" applyAlignment="1">
      <alignment horizontal="center" vertical="center"/>
    </xf>
    <xf numFmtId="0" fontId="27" fillId="0" borderId="0" xfId="0" applyFont="1" applyAlignment="1">
      <alignment horizontal="left" vertical="center" indent="1" shrinkToFit="1"/>
    </xf>
    <xf numFmtId="0" fontId="27" fillId="0" borderId="0" xfId="0" applyFont="1" applyAlignment="1">
      <alignment horizontal="center" vertical="center" shrinkToFit="1"/>
    </xf>
    <xf numFmtId="0" fontId="27" fillId="0" borderId="2" xfId="0" applyFont="1" applyBorder="1" applyAlignment="1">
      <alignment horizontal="center" vertical="top"/>
    </xf>
    <xf numFmtId="0" fontId="27" fillId="0" borderId="3" xfId="0" applyFont="1" applyBorder="1" applyAlignment="1">
      <alignment horizontal="left" vertical="top" shrinkToFit="1"/>
    </xf>
    <xf numFmtId="0" fontId="27" fillId="0" borderId="3" xfId="0" applyFont="1" applyBorder="1" applyAlignment="1">
      <alignment horizontal="center" vertical="top" shrinkToFit="1"/>
    </xf>
    <xf numFmtId="167" fontId="27" fillId="0" borderId="3" xfId="0" applyNumberFormat="1" applyFont="1" applyBorder="1" applyAlignment="1">
      <alignment horizontal="center" vertical="top" shrinkToFit="1"/>
    </xf>
    <xf numFmtId="167" fontId="27" fillId="0" borderId="0" xfId="0" applyNumberFormat="1" applyFont="1" applyAlignment="1">
      <alignment horizontal="center" vertical="top" shrinkToFit="1"/>
    </xf>
    <xf numFmtId="167" fontId="27" fillId="0" borderId="0" xfId="0" applyNumberFormat="1" applyFont="1" applyAlignment="1">
      <alignment horizontal="center" vertical="top"/>
    </xf>
    <xf numFmtId="0" fontId="27" fillId="0" borderId="0" xfId="0" applyFont="1" applyAlignment="1">
      <alignment horizontal="center" vertical="top"/>
    </xf>
    <xf numFmtId="0" fontId="0" fillId="0" borderId="0" xfId="0" applyAlignment="1">
      <alignment vertical="center"/>
    </xf>
    <xf numFmtId="0" fontId="0" fillId="0" borderId="0" xfId="0" applyAlignment="1">
      <alignment horizontal="left" vertical="center" indent="1"/>
    </xf>
    <xf numFmtId="0" fontId="0" fillId="0" borderId="1" xfId="0" applyBorder="1" applyAlignment="1">
      <alignment horizontal="center" vertical="center"/>
    </xf>
    <xf numFmtId="0" fontId="0" fillId="2" borderId="2" xfId="0" applyFill="1" applyBorder="1" applyAlignment="1">
      <alignment horizontal="left" vertical="center" indent="2"/>
    </xf>
    <xf numFmtId="0" fontId="0" fillId="2" borderId="3" xfId="0" applyFill="1" applyBorder="1" applyAlignment="1">
      <alignment horizontal="center" vertical="center"/>
    </xf>
    <xf numFmtId="0" fontId="30" fillId="0" borderId="1" xfId="0" applyFont="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167" fontId="3" fillId="2" borderId="4" xfId="0" applyNumberFormat="1" applyFont="1" applyFill="1" applyBorder="1" applyAlignment="1">
      <alignment horizontal="center" vertical="center" shrinkToFit="1"/>
    </xf>
    <xf numFmtId="0" fontId="7" fillId="10" borderId="1"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29" fillId="0" borderId="2" xfId="0" applyFont="1" applyBorder="1" applyAlignment="1">
      <alignment horizontal="center" vertical="center"/>
    </xf>
    <xf numFmtId="0" fontId="31" fillId="0" borderId="1" xfId="0" applyFont="1" applyBorder="1" applyAlignment="1">
      <alignment horizontal="center" vertical="center"/>
    </xf>
    <xf numFmtId="0" fontId="29" fillId="2" borderId="2" xfId="0" applyFont="1" applyFill="1" applyBorder="1" applyAlignment="1">
      <alignment horizontal="center" vertical="center"/>
    </xf>
    <xf numFmtId="0" fontId="30" fillId="2" borderId="3"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29" fillId="0" borderId="4" xfId="0" applyFont="1" applyBorder="1" applyAlignment="1">
      <alignment horizontal="left" vertical="center" indent="1"/>
    </xf>
    <xf numFmtId="0" fontId="29" fillId="2" borderId="3" xfId="0" applyFont="1" applyFill="1" applyBorder="1" applyAlignment="1">
      <alignment horizontal="left" vertical="center" indent="1"/>
    </xf>
    <xf numFmtId="0" fontId="0" fillId="2" borderId="3" xfId="0" applyFill="1" applyBorder="1" applyAlignment="1">
      <alignment horizontal="left" vertical="center" indent="1"/>
    </xf>
    <xf numFmtId="0" fontId="0" fillId="2" borderId="2" xfId="0" applyFill="1" applyBorder="1" applyAlignment="1">
      <alignment horizontal="center" vertical="center" wrapText="1"/>
    </xf>
    <xf numFmtId="166" fontId="0" fillId="0" borderId="1" xfId="0" applyNumberFormat="1" applyBorder="1" applyAlignment="1">
      <alignment horizontal="center" vertical="center" shrinkToFit="1"/>
    </xf>
    <xf numFmtId="166" fontId="3" fillId="10" borderId="1" xfId="0" applyNumberFormat="1" applyFont="1" applyFill="1" applyBorder="1" applyAlignment="1">
      <alignment horizontal="center" vertical="center" shrinkToFit="1"/>
    </xf>
    <xf numFmtId="166" fontId="0" fillId="2" borderId="3" xfId="0" applyNumberFormat="1" applyFill="1" applyBorder="1" applyAlignment="1">
      <alignment horizontal="center" vertical="center" shrinkToFit="1"/>
    </xf>
    <xf numFmtId="166" fontId="3" fillId="2" borderId="4" xfId="0" applyNumberFormat="1" applyFont="1" applyFill="1" applyBorder="1" applyAlignment="1">
      <alignment horizontal="center" vertical="center" shrinkToFit="1"/>
    </xf>
    <xf numFmtId="166" fontId="6" fillId="2" borderId="4" xfId="0" applyNumberFormat="1" applyFont="1" applyFill="1" applyBorder="1" applyAlignment="1">
      <alignment horizontal="center" vertical="center" shrinkToFit="1"/>
    </xf>
    <xf numFmtId="166" fontId="6" fillId="10" borderId="1" xfId="0" applyNumberFormat="1" applyFont="1" applyFill="1" applyBorder="1" applyAlignment="1">
      <alignment horizontal="center" vertical="center" shrinkToFit="1"/>
    </xf>
    <xf numFmtId="0" fontId="28" fillId="0" borderId="0" xfId="0" applyFont="1" applyAlignment="1">
      <alignment horizontal="left" vertical="center" indent="1"/>
    </xf>
    <xf numFmtId="0" fontId="34" fillId="0" borderId="1" xfId="0" applyFont="1" applyBorder="1" applyAlignment="1">
      <alignment horizontal="center" vertical="center" wrapText="1"/>
    </xf>
    <xf numFmtId="168" fontId="30" fillId="0" borderId="0" xfId="0" applyNumberFormat="1" applyFont="1" applyAlignment="1">
      <alignment horizontal="center" vertical="center"/>
    </xf>
    <xf numFmtId="0" fontId="36"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center" indent="1"/>
    </xf>
    <xf numFmtId="169" fontId="0" fillId="0" borderId="0" xfId="0" applyNumberFormat="1" applyAlignment="1">
      <alignment horizontal="center" vertical="center"/>
    </xf>
    <xf numFmtId="0" fontId="0" fillId="0" borderId="0" xfId="0" applyAlignment="1">
      <alignment horizontal="left" vertical="center" wrapText="1" indent="1"/>
    </xf>
    <xf numFmtId="169" fontId="0" fillId="0" borderId="1" xfId="0" applyNumberFormat="1" applyBorder="1" applyAlignment="1">
      <alignment horizontal="center" vertical="center"/>
    </xf>
    <xf numFmtId="9" fontId="0" fillId="0" borderId="1" xfId="1" applyFont="1" applyBorder="1" applyAlignment="1">
      <alignment horizontal="center" vertical="center"/>
    </xf>
    <xf numFmtId="169" fontId="0" fillId="2" borderId="1" xfId="0" applyNumberFormat="1" applyFill="1" applyBorder="1" applyAlignment="1">
      <alignment horizontal="center" vertical="center"/>
    </xf>
    <xf numFmtId="168" fontId="0" fillId="0" borderId="1" xfId="1" applyNumberFormat="1" applyFont="1" applyBorder="1" applyAlignment="1">
      <alignment horizontal="center" vertical="center"/>
    </xf>
    <xf numFmtId="0" fontId="37" fillId="0" borderId="0" xfId="0" applyFont="1" applyAlignment="1">
      <alignment horizontal="left" vertical="center"/>
    </xf>
    <xf numFmtId="9" fontId="38" fillId="0" borderId="1" xfId="0" applyNumberFormat="1" applyFont="1" applyBorder="1" applyAlignment="1">
      <alignment horizontal="center" vertical="center"/>
    </xf>
    <xf numFmtId="0" fontId="0" fillId="11" borderId="1" xfId="0" applyFill="1" applyBorder="1" applyAlignment="1">
      <alignment horizontal="center" vertical="center"/>
    </xf>
    <xf numFmtId="0" fontId="0" fillId="11" borderId="1" xfId="0" applyFill="1" applyBorder="1" applyAlignment="1">
      <alignment horizontal="left" vertical="center" indent="1"/>
    </xf>
    <xf numFmtId="0" fontId="0" fillId="11" borderId="1" xfId="0" applyFill="1" applyBorder="1" applyAlignment="1">
      <alignment horizontal="center" vertical="center" wrapText="1"/>
    </xf>
    <xf numFmtId="0" fontId="0" fillId="11" borderId="1" xfId="0" applyFill="1" applyBorder="1" applyAlignment="1">
      <alignment horizontal="left" vertical="center" wrapText="1" indent="1"/>
    </xf>
    <xf numFmtId="0" fontId="39" fillId="0" borderId="1" xfId="0" applyFont="1" applyBorder="1" applyAlignment="1">
      <alignment horizontal="left" vertical="center" indent="1"/>
    </xf>
    <xf numFmtId="0" fontId="3" fillId="11" borderId="1" xfId="0" applyFont="1" applyFill="1" applyBorder="1" applyAlignment="1">
      <alignment horizontal="left" vertical="center" wrapText="1" indent="1"/>
    </xf>
    <xf numFmtId="167" fontId="0" fillId="9" borderId="1" xfId="0" applyNumberFormat="1" applyFill="1" applyBorder="1" applyAlignment="1">
      <alignment horizontal="center" vertical="center"/>
    </xf>
    <xf numFmtId="167" fontId="3" fillId="9" borderId="1" xfId="0" applyNumberFormat="1" applyFont="1" applyFill="1" applyBorder="1" applyAlignment="1">
      <alignment horizontal="center" vertical="center"/>
    </xf>
    <xf numFmtId="0" fontId="0" fillId="9" borderId="1" xfId="0" applyFill="1" applyBorder="1" applyAlignment="1">
      <alignment horizontal="left" vertical="center" wrapText="1" indent="1"/>
    </xf>
    <xf numFmtId="0" fontId="0" fillId="0" borderId="0" xfId="0" applyAlignment="1">
      <alignment horizontal="left" vertical="center" wrapText="1" indent="2"/>
    </xf>
    <xf numFmtId="167" fontId="0" fillId="5" borderId="1" xfId="0" applyNumberFormat="1" applyFill="1" applyBorder="1" applyAlignment="1">
      <alignment horizontal="left" vertical="center" wrapText="1" indent="1"/>
    </xf>
    <xf numFmtId="0" fontId="0" fillId="8" borderId="1" xfId="0" applyFill="1" applyBorder="1" applyAlignment="1">
      <alignment horizontal="left" vertical="center" wrapText="1" indent="1"/>
    </xf>
    <xf numFmtId="0" fontId="0" fillId="3" borderId="1" xfId="0" applyFill="1" applyBorder="1" applyAlignment="1">
      <alignment horizontal="left" vertical="center" wrapText="1" indent="1"/>
    </xf>
    <xf numFmtId="0" fontId="36" fillId="0" borderId="0" xfId="0" applyFont="1" applyAlignment="1">
      <alignment horizontal="left" vertical="center" indent="1"/>
    </xf>
    <xf numFmtId="0" fontId="41" fillId="0" borderId="1" xfId="0" applyFont="1" applyBorder="1" applyAlignment="1">
      <alignment horizontal="left" vertical="center" indent="1"/>
    </xf>
    <xf numFmtId="0" fontId="41" fillId="0" borderId="1" xfId="0" applyFont="1" applyBorder="1" applyAlignment="1">
      <alignment horizontal="center" vertical="center"/>
    </xf>
    <xf numFmtId="170" fontId="27" fillId="0" borderId="0" xfId="0" applyNumberFormat="1" applyFont="1" applyAlignment="1">
      <alignment horizontal="center" vertical="center"/>
    </xf>
    <xf numFmtId="171" fontId="0" fillId="0" borderId="1" xfId="0" applyNumberFormat="1" applyBorder="1" applyAlignment="1">
      <alignment horizontal="center" vertical="center"/>
    </xf>
    <xf numFmtId="0" fontId="31" fillId="0" borderId="0" xfId="0" applyFont="1" applyAlignment="1">
      <alignment horizontal="left" vertical="center" indent="1"/>
    </xf>
    <xf numFmtId="0" fontId="30" fillId="0" borderId="1" xfId="0" applyFont="1" applyBorder="1" applyAlignment="1">
      <alignment horizontal="center" vertical="center" wrapText="1"/>
    </xf>
    <xf numFmtId="0" fontId="0" fillId="12" borderId="1"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43" fillId="0" borderId="1" xfId="0" applyFont="1" applyBorder="1" applyAlignment="1">
      <alignment horizontal="left" vertical="center" wrapText="1" indent="1"/>
    </xf>
    <xf numFmtId="168" fontId="44" fillId="0" borderId="0" xfId="1" applyNumberFormat="1" applyFont="1" applyAlignment="1">
      <alignment horizontal="center" vertical="center"/>
    </xf>
    <xf numFmtId="168" fontId="44" fillId="0" borderId="0" xfId="0" applyNumberFormat="1" applyFont="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170" fontId="0" fillId="0" borderId="1" xfId="0" applyNumberFormat="1" applyBorder="1" applyAlignment="1">
      <alignment horizontal="center" vertical="center"/>
    </xf>
    <xf numFmtId="0" fontId="10" fillId="0" borderId="0" xfId="0" applyFont="1" applyAlignment="1" applyProtection="1">
      <alignment horizontal="left" vertical="center" indent="1"/>
      <protection locked="0"/>
    </xf>
    <xf numFmtId="0" fontId="0" fillId="0" borderId="0" xfId="0" applyAlignment="1" applyProtection="1">
      <alignment horizontal="left" vertical="center" indent="2"/>
      <protection locked="0"/>
    </xf>
    <xf numFmtId="0" fontId="0" fillId="0" borderId="0" xfId="0" applyAlignment="1" applyProtection="1">
      <alignment horizontal="center" vertical="center"/>
      <protection locked="0"/>
    </xf>
    <xf numFmtId="0" fontId="9" fillId="0" borderId="0" xfId="0" applyFont="1" applyAlignment="1" applyProtection="1">
      <alignment horizontal="left" vertical="center" indent="1"/>
      <protection locked="0"/>
    </xf>
    <xf numFmtId="0" fontId="12" fillId="0" borderId="0" xfId="0" applyFont="1" applyAlignment="1" applyProtection="1">
      <alignment horizontal="left" vertical="center" indent="1" shrinkToFit="1"/>
      <protection locked="0"/>
    </xf>
    <xf numFmtId="0" fontId="12"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2" fillId="0" borderId="0" xfId="0" applyFont="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4" xfId="0" applyFont="1" applyBorder="1" applyAlignment="1" applyProtection="1">
      <alignment horizontal="left" vertical="center" indent="1" shrinkToFit="1"/>
      <protection locked="0"/>
    </xf>
    <xf numFmtId="0" fontId="14"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left" vertical="center" indent="1" shrinkToFit="1"/>
      <protection locked="0"/>
    </xf>
    <xf numFmtId="0" fontId="8" fillId="2" borderId="3" xfId="0" applyFont="1"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2" xfId="0" applyFont="1" applyBorder="1" applyAlignment="1" applyProtection="1">
      <alignment horizontal="left" vertical="center" indent="1"/>
      <protection locked="0"/>
    </xf>
    <xf numFmtId="0" fontId="0" fillId="0" borderId="3" xfId="0" applyBorder="1" applyAlignment="1" applyProtection="1">
      <alignment horizontal="left" vertical="center" indent="1" shrinkToFit="1"/>
      <protection locked="0"/>
    </xf>
    <xf numFmtId="0" fontId="8" fillId="0" borderId="3" xfId="0"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167" fontId="0" fillId="0" borderId="1" xfId="0" applyNumberFormat="1" applyBorder="1" applyAlignment="1" applyProtection="1">
      <alignment horizontal="center" vertical="center" shrinkToFit="1"/>
      <protection locked="0"/>
    </xf>
    <xf numFmtId="167" fontId="3" fillId="3" borderId="1" xfId="0" applyNumberFormat="1" applyFont="1" applyFill="1" applyBorder="1" applyAlignment="1" applyProtection="1">
      <alignment horizontal="center" vertical="center" shrinkToFit="1"/>
      <protection locked="0"/>
    </xf>
    <xf numFmtId="0" fontId="0" fillId="2" borderId="0" xfId="0" applyFill="1" applyAlignment="1" applyProtection="1">
      <alignment horizontal="left" vertical="center" indent="1" shrinkToFit="1"/>
      <protection locked="0"/>
    </xf>
    <xf numFmtId="0" fontId="0" fillId="2" borderId="0" xfId="0" applyFill="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protection locked="0"/>
    </xf>
    <xf numFmtId="167" fontId="6" fillId="4" borderId="1" xfId="0" applyNumberFormat="1" applyFont="1" applyFill="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0" fillId="0" borderId="0" xfId="0" applyAlignment="1" applyProtection="1">
      <alignment horizontal="left" vertical="center" indent="1" shrinkToFit="1"/>
      <protection locked="0"/>
    </xf>
    <xf numFmtId="0" fontId="6" fillId="0" borderId="0" xfId="0" applyFont="1" applyAlignment="1" applyProtection="1">
      <alignment horizontal="left" vertical="center" indent="1"/>
      <protection locked="0"/>
    </xf>
    <xf numFmtId="167" fontId="0" fillId="0" borderId="0" xfId="0" applyNumberFormat="1" applyAlignment="1" applyProtection="1">
      <alignment horizontal="center" vertical="center" shrinkToFit="1"/>
      <protection locked="0"/>
    </xf>
    <xf numFmtId="167" fontId="0" fillId="0" borderId="0" xfId="0" applyNumberFormat="1" applyAlignment="1" applyProtection="1">
      <alignment horizontal="center" vertical="center"/>
      <protection locked="0"/>
    </xf>
    <xf numFmtId="167" fontId="0" fillId="3" borderId="1" xfId="0" applyNumberFormat="1" applyFill="1" applyBorder="1" applyAlignment="1" applyProtection="1">
      <alignment horizontal="center" vertical="center" shrinkToFit="1"/>
      <protection locked="0"/>
    </xf>
    <xf numFmtId="167" fontId="3" fillId="4" borderId="1" xfId="0" applyNumberFormat="1" applyFont="1" applyFill="1" applyBorder="1" applyAlignment="1" applyProtection="1">
      <alignment horizontal="center" vertical="center" shrinkToFit="1"/>
      <protection locked="0"/>
    </xf>
    <xf numFmtId="167" fontId="0" fillId="2" borderId="3" xfId="0" applyNumberFormat="1" applyFill="1" applyBorder="1" applyAlignment="1" applyProtection="1">
      <alignment horizontal="center" vertical="center" shrinkToFit="1"/>
      <protection locked="0"/>
    </xf>
    <xf numFmtId="167" fontId="0" fillId="2" borderId="4" xfId="0" applyNumberFormat="1" applyFill="1" applyBorder="1" applyAlignment="1" applyProtection="1">
      <alignment horizontal="center" vertical="center" shrinkToFit="1"/>
      <protection locked="0"/>
    </xf>
    <xf numFmtId="167" fontId="3" fillId="0" borderId="0" xfId="0" applyNumberFormat="1" applyFont="1" applyAlignment="1" applyProtection="1">
      <alignment horizontal="center" vertical="center" shrinkToFit="1"/>
      <protection locked="0"/>
    </xf>
    <xf numFmtId="167"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protection locked="0"/>
    </xf>
    <xf numFmtId="167" fontId="6" fillId="0" borderId="0" xfId="0" applyNumberFormat="1" applyFont="1" applyAlignment="1" applyProtection="1">
      <alignment horizontal="center" vertical="center" shrinkToFit="1"/>
      <protection locked="0"/>
    </xf>
    <xf numFmtId="167" fontId="6" fillId="0" borderId="0" xfId="0" applyNumberFormat="1" applyFont="1" applyAlignment="1" applyProtection="1">
      <alignment horizontal="center" vertical="center"/>
      <protection locked="0"/>
    </xf>
    <xf numFmtId="0" fontId="0" fillId="0" borderId="2" xfId="0" applyBorder="1" applyAlignment="1" applyProtection="1">
      <alignment horizontal="center" vertical="center"/>
      <protection locked="0"/>
    </xf>
    <xf numFmtId="167" fontId="0" fillId="0" borderId="3" xfId="0" applyNumberFormat="1" applyBorder="1" applyAlignment="1" applyProtection="1">
      <alignment horizontal="center" vertical="center" shrinkToFit="1"/>
      <protection locked="0"/>
    </xf>
    <xf numFmtId="167" fontId="0" fillId="0" borderId="4"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167" fontId="6" fillId="0" borderId="1" xfId="0" applyNumberFormat="1" applyFont="1" applyBorder="1" applyAlignment="1" applyProtection="1">
      <alignment horizontal="center" vertical="center" shrinkToFit="1"/>
      <protection locked="0"/>
    </xf>
    <xf numFmtId="0" fontId="15" fillId="0" borderId="0" xfId="0" applyFont="1" applyAlignment="1" applyProtection="1">
      <alignment horizontal="left" vertical="center" indent="1"/>
      <protection locked="0"/>
    </xf>
    <xf numFmtId="0" fontId="16" fillId="0" borderId="0" xfId="0" applyFont="1" applyAlignment="1" applyProtection="1">
      <alignment horizontal="left" vertical="center" indent="2"/>
      <protection locked="0"/>
    </xf>
    <xf numFmtId="0" fontId="16" fillId="0" borderId="0" xfId="0" applyFont="1" applyAlignment="1" applyProtection="1">
      <alignment horizontal="center" vertical="center"/>
      <protection locked="0"/>
    </xf>
    <xf numFmtId="0" fontId="17" fillId="0" borderId="0" xfId="0" applyFont="1" applyAlignment="1" applyProtection="1">
      <alignment horizontal="left" vertical="center" indent="1"/>
      <protection locked="0"/>
    </xf>
    <xf numFmtId="0" fontId="16" fillId="0" borderId="0" xfId="0" applyFont="1" applyAlignment="1" applyProtection="1">
      <alignment horizontal="left" vertical="center" indent="1" shrinkToFit="1"/>
      <protection locked="0"/>
    </xf>
    <xf numFmtId="0" fontId="16" fillId="0" borderId="0" xfId="0" applyFont="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6" fillId="0" borderId="2" xfId="0" applyFont="1" applyBorder="1" applyAlignment="1" applyProtection="1">
      <alignment horizontal="center" vertical="center"/>
      <protection locked="0"/>
    </xf>
    <xf numFmtId="0" fontId="16" fillId="0" borderId="4" xfId="0" applyFont="1" applyBorder="1" applyAlignment="1" applyProtection="1">
      <alignment horizontal="left" vertical="center" indent="1" shrinkToFit="1"/>
      <protection locked="0"/>
    </xf>
    <xf numFmtId="0" fontId="19" fillId="0" borderId="1" xfId="0" applyFont="1" applyBorder="1" applyAlignment="1" applyProtection="1">
      <alignment horizontal="center" vertical="center" shrinkToFit="1"/>
      <protection locked="0"/>
    </xf>
    <xf numFmtId="0" fontId="17" fillId="0" borderId="1" xfId="0" applyFont="1" applyBorder="1" applyAlignment="1" applyProtection="1">
      <alignment horizontal="center" vertical="center" shrinkToFit="1"/>
      <protection locked="0"/>
    </xf>
    <xf numFmtId="0" fontId="0" fillId="5" borderId="1" xfId="0" applyFill="1" applyBorder="1" applyAlignment="1" applyProtection="1">
      <alignment horizontal="left" vertical="center" indent="1" shrinkToFit="1"/>
      <protection locked="0"/>
    </xf>
    <xf numFmtId="0" fontId="0" fillId="5" borderId="1" xfId="0" applyFill="1" applyBorder="1" applyAlignment="1" applyProtection="1">
      <alignment horizontal="center" vertical="center" shrinkToFit="1"/>
      <protection locked="0"/>
    </xf>
    <xf numFmtId="167" fontId="3" fillId="5" borderId="1" xfId="0" applyNumberFormat="1" applyFont="1" applyFill="1" applyBorder="1" applyAlignment="1" applyProtection="1">
      <alignment horizontal="center" vertical="center" shrinkToFit="1"/>
      <protection locked="0"/>
    </xf>
    <xf numFmtId="0" fontId="3" fillId="5" borderId="1" xfId="0" applyFont="1" applyFill="1" applyBorder="1" applyAlignment="1" applyProtection="1">
      <alignment horizontal="left" vertical="center" indent="1" shrinkToFit="1"/>
      <protection locked="0"/>
    </xf>
    <xf numFmtId="0" fontId="3" fillId="5" borderId="1" xfId="0" applyFont="1" applyFill="1" applyBorder="1" applyAlignment="1" applyProtection="1">
      <alignment horizontal="center" vertical="center" shrinkToFit="1"/>
      <protection locked="0"/>
    </xf>
    <xf numFmtId="0" fontId="16" fillId="2" borderId="6"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shrinkToFit="1"/>
      <protection locked="0"/>
    </xf>
    <xf numFmtId="167" fontId="6" fillId="6" borderId="1" xfId="0" applyNumberFormat="1" applyFont="1" applyFill="1" applyBorder="1" applyAlignment="1" applyProtection="1">
      <alignment horizontal="center" vertical="center" shrinkToFit="1"/>
      <protection locked="0"/>
    </xf>
    <xf numFmtId="167" fontId="0" fillId="5" borderId="1" xfId="0" applyNumberFormat="1" applyFill="1" applyBorder="1" applyAlignment="1" applyProtection="1">
      <alignment horizontal="center" vertical="center" shrinkToFit="1"/>
      <protection locked="0"/>
    </xf>
    <xf numFmtId="168" fontId="0" fillId="5" borderId="1" xfId="0" applyNumberFormat="1" applyFill="1" applyBorder="1" applyAlignment="1" applyProtection="1">
      <alignment horizontal="center" vertical="center" shrinkToFit="1"/>
      <protection locked="0"/>
    </xf>
    <xf numFmtId="0" fontId="3" fillId="6" borderId="1" xfId="0" applyFont="1" applyFill="1" applyBorder="1" applyAlignment="1" applyProtection="1">
      <alignment horizontal="center" vertical="center" shrinkToFit="1"/>
      <protection locked="0"/>
    </xf>
    <xf numFmtId="167" fontId="3" fillId="6" borderId="1" xfId="0" applyNumberFormat="1" applyFont="1" applyFill="1" applyBorder="1" applyAlignment="1" applyProtection="1">
      <alignment horizontal="center" vertical="center" shrinkToFit="1"/>
      <protection locked="0"/>
    </xf>
    <xf numFmtId="0" fontId="7" fillId="6" borderId="1" xfId="0" applyFont="1" applyFill="1" applyBorder="1" applyAlignment="1" applyProtection="1">
      <alignment horizontal="center" vertical="center" shrinkToFit="1"/>
      <protection locked="0"/>
    </xf>
    <xf numFmtId="0" fontId="45" fillId="0" borderId="0" xfId="0" applyFont="1" applyAlignment="1">
      <alignment horizontal="left" vertical="center" indent="1"/>
    </xf>
    <xf numFmtId="0" fontId="46" fillId="0" borderId="0" xfId="0" applyFont="1" applyAlignment="1">
      <alignment horizontal="left" vertical="center" indent="1"/>
    </xf>
    <xf numFmtId="0" fontId="47" fillId="0" borderId="1" xfId="0" applyFont="1" applyBorder="1" applyAlignment="1">
      <alignment horizontal="left" vertical="center" indent="1"/>
    </xf>
    <xf numFmtId="0" fontId="48" fillId="0" borderId="1" xfId="0" applyFont="1" applyBorder="1" applyAlignment="1">
      <alignment horizontal="left" vertical="center" indent="1"/>
    </xf>
    <xf numFmtId="0" fontId="47" fillId="0" borderId="1" xfId="0" applyFont="1" applyBorder="1" applyAlignment="1">
      <alignment horizontal="center" vertical="center"/>
    </xf>
    <xf numFmtId="0" fontId="47" fillId="0" borderId="0" xfId="0" applyFont="1" applyAlignment="1">
      <alignment horizontal="center" vertical="center"/>
    </xf>
    <xf numFmtId="0" fontId="47" fillId="0" borderId="0" xfId="0" applyFont="1" applyAlignment="1">
      <alignment vertical="center"/>
    </xf>
    <xf numFmtId="0" fontId="0" fillId="2" borderId="2" xfId="0" applyFill="1" applyBorder="1" applyAlignment="1">
      <alignment horizontal="left" vertical="center" indent="1"/>
    </xf>
    <xf numFmtId="0" fontId="46" fillId="2" borderId="3" xfId="0" applyFont="1" applyFill="1" applyBorder="1" applyAlignment="1">
      <alignment horizontal="left" vertical="center" indent="1"/>
    </xf>
    <xf numFmtId="0" fontId="3" fillId="2" borderId="2" xfId="0" applyFont="1" applyFill="1" applyBorder="1" applyAlignment="1">
      <alignment horizontal="left" vertical="center" indent="1"/>
    </xf>
    <xf numFmtId="0" fontId="0" fillId="13" borderId="1" xfId="0" applyFill="1" applyBorder="1" applyAlignment="1">
      <alignment horizontal="right" vertical="center" indent="1"/>
    </xf>
    <xf numFmtId="0" fontId="46" fillId="13" borderId="1" xfId="0" applyFont="1" applyFill="1" applyBorder="1" applyAlignment="1">
      <alignment horizontal="center" vertical="center"/>
    </xf>
    <xf numFmtId="167" fontId="0" fillId="0" borderId="1" xfId="0" applyNumberFormat="1" applyBorder="1" applyAlignment="1">
      <alignment horizontal="right" vertical="center" shrinkToFit="1"/>
    </xf>
    <xf numFmtId="0" fontId="0" fillId="0" borderId="0" xfId="0" applyAlignment="1">
      <alignment horizontal="right" vertical="center"/>
    </xf>
    <xf numFmtId="167" fontId="0" fillId="14" borderId="1" xfId="0" applyNumberFormat="1" applyFill="1" applyBorder="1" applyAlignment="1">
      <alignment horizontal="center" vertical="center" shrinkToFit="1"/>
    </xf>
    <xf numFmtId="0" fontId="46" fillId="2" borderId="3" xfId="0" applyFont="1" applyFill="1" applyBorder="1" applyAlignment="1">
      <alignment horizontal="center" vertical="center"/>
    </xf>
    <xf numFmtId="0" fontId="6" fillId="15" borderId="1" xfId="0" applyFont="1" applyFill="1" applyBorder="1" applyAlignment="1">
      <alignment horizontal="left" vertical="center" indent="1"/>
    </xf>
    <xf numFmtId="0" fontId="46" fillId="15" borderId="1" xfId="0" applyFont="1" applyFill="1" applyBorder="1" applyAlignment="1">
      <alignment horizontal="center" vertical="center"/>
    </xf>
    <xf numFmtId="167" fontId="6" fillId="15" borderId="1" xfId="0" applyNumberFormat="1" applyFont="1" applyFill="1" applyBorder="1" applyAlignment="1">
      <alignment horizontal="center" vertical="center" shrinkToFit="1"/>
    </xf>
    <xf numFmtId="0" fontId="6" fillId="0" borderId="0" xfId="0" applyFont="1" applyAlignment="1">
      <alignment vertical="center"/>
    </xf>
    <xf numFmtId="0" fontId="6" fillId="2" borderId="2" xfId="0" applyFont="1" applyFill="1" applyBorder="1" applyAlignment="1">
      <alignment horizontal="left" vertical="center" indent="1"/>
    </xf>
    <xf numFmtId="167" fontId="6" fillId="2" borderId="3" xfId="0" applyNumberFormat="1" applyFont="1" applyFill="1" applyBorder="1" applyAlignment="1">
      <alignment horizontal="center" vertical="center" shrinkToFit="1"/>
    </xf>
    <xf numFmtId="167" fontId="6" fillId="2" borderId="4" xfId="0" applyNumberFormat="1" applyFont="1" applyFill="1" applyBorder="1" applyAlignment="1">
      <alignment horizontal="center" vertical="center" shrinkToFit="1"/>
    </xf>
    <xf numFmtId="0" fontId="0" fillId="0" borderId="3" xfId="0" applyBorder="1" applyAlignment="1">
      <alignment horizontal="left" vertical="center" indent="1"/>
    </xf>
    <xf numFmtId="0" fontId="46" fillId="0" borderId="3" xfId="0" applyFont="1" applyBorder="1" applyAlignment="1">
      <alignment horizontal="center" vertical="center"/>
    </xf>
    <xf numFmtId="167" fontId="0" fillId="0" borderId="3" xfId="0" applyNumberFormat="1" applyBorder="1" applyAlignment="1">
      <alignment horizontal="center" vertical="center" shrinkToFit="1"/>
    </xf>
    <xf numFmtId="0" fontId="46" fillId="0" borderId="1" xfId="0" applyFont="1" applyBorder="1" applyAlignment="1">
      <alignment horizontal="center" vertical="center"/>
    </xf>
    <xf numFmtId="167" fontId="0" fillId="2" borderId="1" xfId="0" applyNumberFormat="1" applyFill="1" applyBorder="1" applyAlignment="1">
      <alignment horizontal="center" vertical="center" shrinkToFit="1"/>
    </xf>
    <xf numFmtId="0" fontId="0" fillId="2" borderId="1" xfId="0" applyFill="1" applyBorder="1" applyAlignment="1">
      <alignment horizontal="left" vertical="center" indent="1"/>
    </xf>
    <xf numFmtId="0" fontId="46" fillId="2" borderId="1" xfId="0" applyFont="1" applyFill="1" applyBorder="1" applyAlignment="1">
      <alignment horizontal="center" vertical="center"/>
    </xf>
    <xf numFmtId="0" fontId="6" fillId="0" borderId="3" xfId="0" applyFont="1" applyBorder="1" applyAlignment="1">
      <alignment horizontal="left" vertical="center" indent="1"/>
    </xf>
    <xf numFmtId="167" fontId="6" fillId="0" borderId="3" xfId="0" applyNumberFormat="1" applyFont="1" applyBorder="1" applyAlignment="1">
      <alignment horizontal="center" vertical="center" shrinkToFit="1"/>
    </xf>
    <xf numFmtId="0" fontId="46" fillId="15" borderId="1" xfId="0" applyFont="1" applyFill="1" applyBorder="1" applyAlignment="1">
      <alignment horizontal="left" vertical="center" wrapText="1" indent="1"/>
    </xf>
    <xf numFmtId="167" fontId="46" fillId="15" borderId="1" xfId="0" applyNumberFormat="1" applyFont="1" applyFill="1" applyBorder="1" applyAlignment="1">
      <alignment horizontal="center" vertical="center" shrinkToFit="1"/>
    </xf>
    <xf numFmtId="0" fontId="46" fillId="0" borderId="0" xfId="0" applyFont="1" applyAlignment="1">
      <alignment horizontal="center" vertical="center"/>
    </xf>
    <xf numFmtId="0" fontId="46" fillId="0" borderId="0" xfId="0" applyFont="1" applyAlignment="1">
      <alignment vertical="center"/>
    </xf>
    <xf numFmtId="0" fontId="49" fillId="0" borderId="0" xfId="0" applyFont="1" applyAlignment="1">
      <alignment horizontal="left" vertical="center" indent="1"/>
    </xf>
    <xf numFmtId="167" fontId="49" fillId="0" borderId="0" xfId="0" applyNumberFormat="1" applyFont="1" applyAlignment="1">
      <alignment horizontal="center" vertical="center" shrinkToFit="1"/>
    </xf>
    <xf numFmtId="0" fontId="49" fillId="0" borderId="0" xfId="0" applyFont="1" applyAlignment="1">
      <alignment horizontal="center" vertical="center"/>
    </xf>
    <xf numFmtId="0" fontId="49" fillId="0" borderId="0" xfId="0" applyFont="1" applyAlignment="1">
      <alignment vertical="center"/>
    </xf>
    <xf numFmtId="0" fontId="0" fillId="13" borderId="1" xfId="0" applyFill="1" applyBorder="1" applyAlignment="1">
      <alignment horizontal="left" vertical="center" wrapText="1" indent="1"/>
    </xf>
    <xf numFmtId="0" fontId="0" fillId="3" borderId="4" xfId="0" applyFill="1" applyBorder="1" applyAlignment="1">
      <alignment horizontal="left" vertical="center" wrapText="1" indent="1"/>
    </xf>
    <xf numFmtId="0" fontId="40" fillId="3" borderId="4" xfId="0" applyFont="1" applyFill="1" applyBorder="1" applyAlignment="1">
      <alignment horizontal="left" vertical="center" wrapText="1" indent="1"/>
    </xf>
    <xf numFmtId="0" fontId="0" fillId="0" borderId="4" xfId="0" applyBorder="1" applyAlignment="1">
      <alignment horizontal="left" vertical="center" wrapText="1" indent="1"/>
    </xf>
    <xf numFmtId="167" fontId="0" fillId="0" borderId="1" xfId="0" applyNumberFormat="1" applyBorder="1" applyAlignment="1">
      <alignment horizontal="left" vertical="center" wrapText="1" indent="1"/>
    </xf>
    <xf numFmtId="167" fontId="6" fillId="0" borderId="4" xfId="0" applyNumberFormat="1" applyFont="1" applyBorder="1" applyAlignment="1">
      <alignment horizontal="center" vertical="center" shrinkToFit="1"/>
    </xf>
    <xf numFmtId="0" fontId="50" fillId="0" borderId="0" xfId="0" applyFont="1" applyAlignment="1">
      <alignment vertical="center"/>
    </xf>
    <xf numFmtId="0" fontId="31" fillId="0" borderId="7" xfId="0" applyFont="1" applyBorder="1" applyAlignment="1">
      <alignment horizontal="center" vertical="center"/>
    </xf>
    <xf numFmtId="0" fontId="10" fillId="0" borderId="0" xfId="0" applyFont="1" applyAlignment="1">
      <alignment horizontal="left" vertical="center" indent="1"/>
    </xf>
    <xf numFmtId="0" fontId="0" fillId="0" borderId="0" xfId="0" applyAlignment="1">
      <alignment horizontal="center" vertical="center" wrapText="1"/>
    </xf>
    <xf numFmtId="0" fontId="12" fillId="0" borderId="1" xfId="0" applyFont="1" applyBorder="1" applyAlignment="1">
      <alignment horizontal="left" vertical="center" wrapText="1" indent="1"/>
    </xf>
    <xf numFmtId="0" fontId="12" fillId="0" borderId="0" xfId="0" applyFont="1" applyAlignment="1">
      <alignment horizontal="left" vertical="center" wrapText="1" indent="1"/>
    </xf>
    <xf numFmtId="0" fontId="0" fillId="0" borderId="1" xfId="0" applyBorder="1" applyAlignment="1">
      <alignment horizontal="left" vertical="center" wrapText="1" indent="1"/>
    </xf>
    <xf numFmtId="0" fontId="0" fillId="0" borderId="1" xfId="0" applyBorder="1" applyAlignment="1">
      <alignment horizontal="center" vertical="center" wrapText="1"/>
    </xf>
    <xf numFmtId="0" fontId="0" fillId="0" borderId="6" xfId="0" applyBorder="1" applyAlignment="1">
      <alignment vertical="center"/>
    </xf>
    <xf numFmtId="0" fontId="0" fillId="16" borderId="1" xfId="0" applyFill="1" applyBorder="1" applyAlignment="1">
      <alignment horizontal="center" vertical="center" wrapText="1"/>
    </xf>
    <xf numFmtId="0" fontId="0" fillId="0" borderId="14" xfId="0" applyBorder="1" applyAlignment="1">
      <alignment horizontal="left" vertical="center" indent="1"/>
    </xf>
    <xf numFmtId="0" fontId="12" fillId="0" borderId="0" xfId="0" applyFont="1" applyAlignment="1">
      <alignment horizontal="left" vertical="center" indent="1"/>
    </xf>
    <xf numFmtId="0" fontId="12" fillId="0" borderId="12" xfId="0" applyFont="1" applyBorder="1" applyAlignment="1">
      <alignment horizontal="left" vertical="center" wrapText="1" indent="1"/>
    </xf>
    <xf numFmtId="0" fontId="6" fillId="17" borderId="1" xfId="0" applyFont="1" applyFill="1" applyBorder="1" applyAlignment="1">
      <alignment horizontal="left" vertical="center" wrapText="1" indent="1"/>
    </xf>
    <xf numFmtId="0" fontId="6" fillId="17" borderId="1" xfId="0" applyFont="1" applyFill="1" applyBorder="1" applyAlignment="1">
      <alignment horizontal="center" vertical="center"/>
    </xf>
    <xf numFmtId="168" fontId="0" fillId="0" borderId="1" xfId="0" applyNumberFormat="1" applyBorder="1" applyAlignment="1">
      <alignment horizontal="center" vertical="center"/>
    </xf>
    <xf numFmtId="168" fontId="6" fillId="17" borderId="1" xfId="0" applyNumberFormat="1" applyFont="1" applyFill="1" applyBorder="1" applyAlignment="1">
      <alignment horizontal="center" vertical="center"/>
    </xf>
    <xf numFmtId="0" fontId="52" fillId="0" borderId="0" xfId="0" applyFont="1" applyAlignment="1" applyProtection="1">
      <alignment horizontal="left" vertical="center" indent="1"/>
      <protection locked="0"/>
    </xf>
    <xf numFmtId="0" fontId="53" fillId="0" borderId="0" xfId="0" applyFont="1" applyAlignment="1">
      <alignment horizontal="left" vertical="center" indent="1"/>
    </xf>
    <xf numFmtId="0" fontId="46" fillId="0" borderId="0" xfId="0" applyFont="1" applyAlignment="1">
      <alignment horizontal="left" vertical="center"/>
    </xf>
    <xf numFmtId="0" fontId="54" fillId="0" borderId="1" xfId="0" applyFont="1" applyBorder="1" applyAlignment="1">
      <alignment horizontal="center" vertical="center"/>
    </xf>
    <xf numFmtId="0" fontId="54" fillId="0" borderId="0" xfId="0" applyFont="1" applyAlignment="1">
      <alignment horizontal="center" vertical="center"/>
    </xf>
    <xf numFmtId="0" fontId="55" fillId="2" borderId="3" xfId="0" applyFont="1" applyFill="1" applyBorder="1" applyAlignment="1">
      <alignment horizontal="center" vertical="center"/>
    </xf>
    <xf numFmtId="0" fontId="55" fillId="2" borderId="4" xfId="0" applyFont="1" applyFill="1" applyBorder="1" applyAlignment="1">
      <alignment horizontal="center" vertical="center"/>
    </xf>
    <xf numFmtId="0" fontId="55" fillId="0" borderId="0" xfId="0" applyFont="1" applyAlignment="1">
      <alignment horizontal="center" vertical="center"/>
    </xf>
    <xf numFmtId="0" fontId="54" fillId="0" borderId="1" xfId="0" applyFont="1" applyBorder="1" applyAlignment="1">
      <alignment horizontal="left" vertical="center" indent="1"/>
    </xf>
    <xf numFmtId="0" fontId="56" fillId="0" borderId="1" xfId="0" applyFont="1" applyBorder="1" applyAlignment="1">
      <alignment horizontal="left" vertical="center" indent="1"/>
    </xf>
    <xf numFmtId="0" fontId="0" fillId="18" borderId="1" xfId="0" applyFill="1" applyBorder="1" applyAlignment="1">
      <alignment horizontal="right" vertical="center" wrapText="1" indent="1"/>
    </xf>
    <xf numFmtId="0" fontId="46" fillId="18" borderId="1" xfId="0" applyFont="1" applyFill="1" applyBorder="1" applyAlignment="1">
      <alignment horizontal="center" vertical="center"/>
    </xf>
    <xf numFmtId="167" fontId="0" fillId="18" borderId="1" xfId="0" applyNumberFormat="1" applyFill="1" applyBorder="1" applyAlignment="1">
      <alignment horizontal="center" vertical="center" shrinkToFit="1"/>
    </xf>
    <xf numFmtId="0" fontId="0" fillId="18" borderId="1" xfId="0" applyFill="1" applyBorder="1" applyAlignment="1">
      <alignment horizontal="right" vertical="center" indent="1"/>
    </xf>
    <xf numFmtId="167" fontId="0" fillId="2" borderId="1" xfId="0" applyNumberFormat="1" applyFill="1" applyBorder="1" applyAlignment="1">
      <alignment horizontal="right" vertical="center" shrinkToFit="1"/>
    </xf>
    <xf numFmtId="0" fontId="6" fillId="19" borderId="1" xfId="0" applyFont="1" applyFill="1" applyBorder="1" applyAlignment="1">
      <alignment horizontal="left" vertical="center" indent="1"/>
    </xf>
    <xf numFmtId="0" fontId="46" fillId="19" borderId="1" xfId="0" applyFont="1" applyFill="1" applyBorder="1" applyAlignment="1">
      <alignment horizontal="center" vertical="center"/>
    </xf>
    <xf numFmtId="167" fontId="6" fillId="19" borderId="1" xfId="0" applyNumberFormat="1" applyFont="1" applyFill="1" applyBorder="1" applyAlignment="1">
      <alignment horizontal="center" vertical="center" shrinkToFit="1"/>
    </xf>
    <xf numFmtId="0" fontId="0" fillId="19" borderId="1" xfId="0" applyFill="1" applyBorder="1" applyAlignment="1">
      <alignment horizontal="left" vertical="center" wrapText="1" indent="1"/>
    </xf>
    <xf numFmtId="0" fontId="0" fillId="19" borderId="1" xfId="0" applyFill="1" applyBorder="1" applyAlignment="1">
      <alignment horizontal="center" vertical="center"/>
    </xf>
    <xf numFmtId="167" fontId="0" fillId="19" borderId="1" xfId="0" applyNumberFormat="1" applyFill="1" applyBorder="1" applyAlignment="1">
      <alignment horizontal="center" vertical="center" shrinkToFit="1"/>
    </xf>
    <xf numFmtId="9" fontId="0" fillId="0" borderId="1" xfId="0" applyNumberFormat="1" applyBorder="1" applyAlignment="1">
      <alignment horizontal="center" vertical="center"/>
    </xf>
    <xf numFmtId="0" fontId="22" fillId="0" borderId="0" xfId="0" applyFont="1" applyAlignment="1">
      <alignment horizontal="center" vertical="center"/>
    </xf>
    <xf numFmtId="0" fontId="38" fillId="0" borderId="1" xfId="0" applyFont="1" applyBorder="1" applyAlignment="1">
      <alignment horizontal="center" vertical="center"/>
    </xf>
    <xf numFmtId="0" fontId="0" fillId="20" borderId="1" xfId="0" applyFill="1" applyBorder="1" applyAlignment="1">
      <alignment horizontal="left" vertical="center" wrapText="1" indent="1"/>
    </xf>
    <xf numFmtId="0" fontId="0" fillId="21" borderId="1" xfId="0" applyFill="1" applyBorder="1" applyAlignment="1">
      <alignment horizontal="left" vertical="center" wrapText="1" indent="1"/>
    </xf>
    <xf numFmtId="0" fontId="0" fillId="2" borderId="1" xfId="0" applyFill="1" applyBorder="1" applyAlignment="1">
      <alignment horizontal="center" vertical="center" wrapText="1"/>
    </xf>
    <xf numFmtId="0" fontId="57" fillId="0" borderId="0" xfId="0" applyFont="1" applyAlignment="1">
      <alignment horizontal="left" vertical="center" wrapText="1" indent="1"/>
    </xf>
    <xf numFmtId="0" fontId="58" fillId="0" borderId="0" xfId="0" applyFont="1" applyAlignment="1">
      <alignment horizontal="left" vertical="center" wrapText="1" indent="1"/>
    </xf>
    <xf numFmtId="0" fontId="0" fillId="22" borderId="1" xfId="0" applyFill="1" applyBorder="1" applyAlignment="1">
      <alignment horizontal="left" vertical="center" wrapText="1" indent="1"/>
    </xf>
    <xf numFmtId="0" fontId="37" fillId="0" borderId="0" xfId="0" applyFont="1" applyAlignment="1">
      <alignment horizontal="left" vertical="center" indent="1"/>
    </xf>
    <xf numFmtId="0" fontId="59" fillId="0" borderId="0" xfId="0" applyFont="1" applyAlignment="1">
      <alignment vertical="center"/>
    </xf>
    <xf numFmtId="0" fontId="0" fillId="0" borderId="0" xfId="0" applyAlignment="1">
      <alignment horizontal="right" vertical="center" indent="1"/>
    </xf>
    <xf numFmtId="0" fontId="61" fillId="0" borderId="0" xfId="0" applyFont="1" applyAlignment="1">
      <alignment horizontal="center" vertical="center"/>
    </xf>
    <xf numFmtId="0" fontId="0" fillId="10" borderId="10" xfId="0" applyFill="1" applyBorder="1" applyAlignment="1">
      <alignment horizontal="center" vertical="center"/>
    </xf>
    <xf numFmtId="3" fontId="46" fillId="23" borderId="10" xfId="0" applyNumberFormat="1" applyFont="1" applyFill="1" applyBorder="1" applyAlignment="1">
      <alignment horizontal="center" vertical="center"/>
    </xf>
    <xf numFmtId="0" fontId="62" fillId="0" borderId="1" xfId="0" applyFont="1" applyBorder="1" applyAlignment="1">
      <alignment horizontal="left" vertical="center" indent="1"/>
    </xf>
    <xf numFmtId="0" fontId="59" fillId="0" borderId="1" xfId="0" applyFont="1" applyBorder="1" applyAlignment="1">
      <alignment horizontal="center" vertical="center"/>
    </xf>
    <xf numFmtId="0" fontId="62" fillId="10" borderId="1" xfId="0" applyFont="1" applyFill="1" applyBorder="1" applyAlignment="1">
      <alignment horizontal="center" vertical="center"/>
    </xf>
    <xf numFmtId="0" fontId="62" fillId="23" borderId="1" xfId="0" applyFont="1" applyFill="1" applyBorder="1" applyAlignment="1">
      <alignment horizontal="center" vertical="center"/>
    </xf>
    <xf numFmtId="0" fontId="62" fillId="0" borderId="0" xfId="0" applyFont="1" applyAlignment="1">
      <alignment vertical="center"/>
    </xf>
    <xf numFmtId="0" fontId="0" fillId="2" borderId="0" xfId="0" applyFill="1" applyAlignment="1">
      <alignment horizontal="center" vertical="center"/>
    </xf>
    <xf numFmtId="0" fontId="0" fillId="2" borderId="0" xfId="0" applyFill="1" applyAlignment="1">
      <alignment vertical="center"/>
    </xf>
    <xf numFmtId="0" fontId="0" fillId="24" borderId="1" xfId="0" applyFill="1" applyBorder="1" applyAlignment="1">
      <alignment horizontal="left" vertical="center" wrapText="1" indent="1"/>
    </xf>
    <xf numFmtId="0" fontId="46" fillId="24" borderId="1" xfId="0" applyFont="1" applyFill="1" applyBorder="1" applyAlignment="1">
      <alignment horizontal="center" vertical="center"/>
    </xf>
    <xf numFmtId="0" fontId="0" fillId="24" borderId="1" xfId="0" applyFill="1" applyBorder="1" applyAlignment="1">
      <alignment horizontal="left" vertical="center" indent="1"/>
    </xf>
    <xf numFmtId="0" fontId="0" fillId="24" borderId="1" xfId="0" applyFill="1" applyBorder="1" applyAlignment="1">
      <alignment horizontal="right" vertical="center" wrapText="1" indent="1"/>
    </xf>
    <xf numFmtId="167" fontId="0" fillId="22" borderId="1" xfId="0" applyNumberFormat="1" applyFill="1" applyBorder="1" applyAlignment="1">
      <alignment horizontal="center" vertical="center" shrinkToFit="1"/>
    </xf>
    <xf numFmtId="167" fontId="64" fillId="2" borderId="1" xfId="0" applyNumberFormat="1" applyFont="1" applyFill="1" applyBorder="1" applyAlignment="1">
      <alignment horizontal="left" vertical="center" shrinkToFit="1"/>
    </xf>
    <xf numFmtId="167" fontId="43" fillId="2" borderId="1" xfId="0" applyNumberFormat="1" applyFont="1" applyFill="1" applyBorder="1" applyAlignment="1">
      <alignment horizontal="right" vertical="center" shrinkToFit="1"/>
    </xf>
    <xf numFmtId="167" fontId="43" fillId="0" borderId="0" xfId="0" applyNumberFormat="1" applyFont="1" applyAlignment="1">
      <alignment horizontal="right" vertical="center" shrinkToFit="1"/>
    </xf>
    <xf numFmtId="167" fontId="43" fillId="0" borderId="0" xfId="0" applyNumberFormat="1" applyFont="1" applyAlignment="1">
      <alignment horizontal="right" vertical="center"/>
    </xf>
    <xf numFmtId="167" fontId="8" fillId="2" borderId="1" xfId="0" applyNumberFormat="1" applyFont="1" applyFill="1" applyBorder="1" applyAlignment="1">
      <alignment horizontal="center" vertical="center" shrinkToFit="1"/>
    </xf>
    <xf numFmtId="167" fontId="43" fillId="0" borderId="1" xfId="0" applyNumberFormat="1" applyFont="1" applyBorder="1" applyAlignment="1">
      <alignment horizontal="center" vertical="center" shrinkToFit="1"/>
    </xf>
    <xf numFmtId="167" fontId="43" fillId="0" borderId="1" xfId="0" applyNumberFormat="1" applyFont="1" applyBorder="1" applyAlignment="1">
      <alignment vertical="center" shrinkToFit="1"/>
    </xf>
    <xf numFmtId="167" fontId="43" fillId="0" borderId="0" xfId="0" applyNumberFormat="1" applyFont="1" applyAlignment="1">
      <alignment vertical="center" shrinkToFit="1"/>
    </xf>
    <xf numFmtId="167" fontId="43" fillId="0" borderId="0" xfId="0" applyNumberFormat="1" applyFont="1" applyAlignment="1">
      <alignment vertical="center"/>
    </xf>
    <xf numFmtId="167" fontId="43" fillId="2" borderId="1" xfId="0" applyNumberFormat="1" applyFont="1" applyFill="1" applyBorder="1" applyAlignment="1">
      <alignment horizontal="center" vertical="center" shrinkToFit="1"/>
    </xf>
    <xf numFmtId="167" fontId="43" fillId="2" borderId="1" xfId="0" applyNumberFormat="1" applyFont="1" applyFill="1" applyBorder="1" applyAlignment="1">
      <alignment vertical="center" shrinkToFit="1"/>
    </xf>
    <xf numFmtId="167" fontId="43" fillId="2" borderId="1" xfId="0" applyNumberFormat="1" applyFont="1" applyFill="1" applyBorder="1" applyAlignment="1">
      <alignment horizontal="left" vertical="center" shrinkToFit="1"/>
    </xf>
    <xf numFmtId="0" fontId="0" fillId="0" borderId="0" xfId="0" applyAlignment="1">
      <alignment horizontal="right" vertical="center" wrapText="1" indent="1"/>
    </xf>
    <xf numFmtId="167" fontId="43" fillId="0" borderId="0" xfId="0" applyNumberFormat="1" applyFont="1" applyAlignment="1">
      <alignment horizontal="left" vertical="center" indent="1"/>
    </xf>
    <xf numFmtId="167" fontId="43" fillId="0" borderId="0" xfId="0" applyNumberFormat="1" applyFont="1" applyAlignment="1">
      <alignment horizontal="center" vertical="center"/>
    </xf>
    <xf numFmtId="0" fontId="0" fillId="22" borderId="1" xfId="0" applyFill="1" applyBorder="1" applyAlignment="1">
      <alignment horizontal="left" vertical="center" indent="1"/>
    </xf>
    <xf numFmtId="9" fontId="0" fillId="22" borderId="1" xfId="0" applyNumberFormat="1" applyFill="1" applyBorder="1" applyAlignment="1">
      <alignment horizontal="center" vertical="center"/>
    </xf>
    <xf numFmtId="0" fontId="46" fillId="22" borderId="1" xfId="0" applyFont="1" applyFill="1" applyBorder="1" applyAlignment="1">
      <alignment horizontal="center" vertical="center"/>
    </xf>
    <xf numFmtId="0" fontId="65" fillId="0" borderId="0" xfId="0" applyFont="1" applyAlignment="1">
      <alignment vertical="center"/>
    </xf>
    <xf numFmtId="0" fontId="43" fillId="0" borderId="1" xfId="0" applyFont="1" applyBorder="1" applyAlignment="1">
      <alignment vertical="top" wrapText="1"/>
    </xf>
    <xf numFmtId="0" fontId="43" fillId="0" borderId="1" xfId="0" applyFont="1" applyBorder="1" applyAlignment="1">
      <alignment wrapText="1"/>
    </xf>
    <xf numFmtId="0" fontId="66" fillId="0" borderId="1" xfId="0" applyFont="1" applyBorder="1" applyAlignment="1">
      <alignment horizontal="left" vertical="center" wrapText="1" indent="1"/>
    </xf>
    <xf numFmtId="3" fontId="71" fillId="0" borderId="0" xfId="4" applyNumberFormat="1" applyFont="1"/>
    <xf numFmtId="0" fontId="72" fillId="0" borderId="0" xfId="4" applyFont="1"/>
    <xf numFmtId="0" fontId="72" fillId="0" borderId="0" xfId="4" applyFont="1" applyAlignment="1">
      <alignment horizontal="center"/>
    </xf>
    <xf numFmtId="3" fontId="73" fillId="0" borderId="0" xfId="4" applyNumberFormat="1" applyFont="1"/>
    <xf numFmtId="3" fontId="72" fillId="0" borderId="0" xfId="4" applyNumberFormat="1" applyFont="1"/>
    <xf numFmtId="0" fontId="72" fillId="0" borderId="11" xfId="4" applyFont="1" applyBorder="1"/>
    <xf numFmtId="0" fontId="72" fillId="0" borderId="12" xfId="4" applyFont="1" applyBorder="1"/>
    <xf numFmtId="0" fontId="72" fillId="0" borderId="13" xfId="4" applyFont="1" applyBorder="1"/>
    <xf numFmtId="0" fontId="72" fillId="0" borderId="13" xfId="4" applyFont="1" applyBorder="1" applyAlignment="1">
      <alignment horizontal="center"/>
    </xf>
    <xf numFmtId="0" fontId="72" fillId="26" borderId="18" xfId="4" applyFont="1" applyFill="1" applyBorder="1" applyAlignment="1">
      <alignment vertical="center"/>
    </xf>
    <xf numFmtId="0" fontId="72" fillId="26" borderId="19" xfId="4" applyFont="1" applyFill="1" applyBorder="1" applyAlignment="1">
      <alignment vertical="center"/>
    </xf>
    <xf numFmtId="0" fontId="72" fillId="26" borderId="19" xfId="4" applyFont="1" applyFill="1" applyBorder="1" applyAlignment="1">
      <alignment horizontal="center" vertical="center"/>
    </xf>
    <xf numFmtId="0" fontId="72" fillId="26" borderId="18" xfId="4" applyFont="1" applyFill="1" applyBorder="1" applyAlignment="1">
      <alignment horizontal="center" vertical="center" wrapText="1"/>
    </xf>
    <xf numFmtId="0" fontId="72" fillId="26" borderId="20" xfId="4" applyFont="1" applyFill="1" applyBorder="1" applyAlignment="1">
      <alignment horizontal="center" vertical="center" wrapText="1"/>
    </xf>
    <xf numFmtId="0" fontId="72" fillId="26" borderId="18" xfId="4" applyFont="1" applyFill="1" applyBorder="1" applyAlignment="1">
      <alignment horizontal="center" vertical="center"/>
    </xf>
    <xf numFmtId="0" fontId="72" fillId="26" borderId="20" xfId="4" applyFont="1" applyFill="1" applyBorder="1" applyAlignment="1">
      <alignment horizontal="center" vertical="center"/>
    </xf>
    <xf numFmtId="0" fontId="72" fillId="28" borderId="20" xfId="4" applyFont="1" applyFill="1" applyBorder="1" applyAlignment="1">
      <alignment horizontal="center" vertical="center" wrapText="1"/>
    </xf>
    <xf numFmtId="0" fontId="72" fillId="0" borderId="0" xfId="4" applyFont="1" applyAlignment="1">
      <alignment horizontal="center" vertical="center"/>
    </xf>
    <xf numFmtId="0" fontId="71" fillId="0" borderId="1" xfId="4" applyFont="1" applyBorder="1" applyAlignment="1">
      <alignment horizontal="center" vertical="center"/>
    </xf>
    <xf numFmtId="0" fontId="74" fillId="0" borderId="21" xfId="4" applyFont="1" applyBorder="1" applyAlignment="1">
      <alignment vertical="center"/>
    </xf>
    <xf numFmtId="0" fontId="74" fillId="0" borderId="22" xfId="4" applyFont="1" applyBorder="1" applyAlignment="1">
      <alignment vertical="center"/>
    </xf>
    <xf numFmtId="0" fontId="72" fillId="0" borderId="23" xfId="4" applyFont="1" applyBorder="1" applyAlignment="1">
      <alignment horizontal="center" vertical="center"/>
    </xf>
    <xf numFmtId="0" fontId="75" fillId="27" borderId="6" xfId="4" applyFont="1" applyFill="1" applyBorder="1" applyAlignment="1">
      <alignment vertical="center"/>
    </xf>
    <xf numFmtId="0" fontId="75" fillId="27" borderId="5" xfId="4" applyFont="1" applyFill="1" applyBorder="1" applyAlignment="1">
      <alignment vertical="center"/>
    </xf>
    <xf numFmtId="0" fontId="75" fillId="0" borderId="6" xfId="4" applyFont="1" applyBorder="1" applyAlignment="1">
      <alignment vertical="center"/>
    </xf>
    <xf numFmtId="0" fontId="75" fillId="0" borderId="0" xfId="4" applyFont="1" applyAlignment="1">
      <alignment vertical="center"/>
    </xf>
    <xf numFmtId="0" fontId="72" fillId="0" borderId="0" xfId="4" applyFont="1" applyAlignment="1">
      <alignment vertical="center"/>
    </xf>
    <xf numFmtId="0" fontId="72" fillId="0" borderId="23" xfId="4" applyFont="1" applyBorder="1" applyAlignment="1">
      <alignment vertical="center"/>
    </xf>
    <xf numFmtId="0" fontId="72" fillId="0" borderId="5" xfId="4" applyFont="1" applyBorder="1" applyAlignment="1">
      <alignment vertical="center"/>
    </xf>
    <xf numFmtId="0" fontId="72" fillId="0" borderId="6" xfId="4" applyFont="1" applyBorder="1" applyAlignment="1">
      <alignment vertical="center"/>
    </xf>
    <xf numFmtId="0" fontId="72" fillId="0" borderId="5" xfId="4" applyFont="1" applyBorder="1"/>
    <xf numFmtId="0" fontId="72" fillId="0" borderId="8" xfId="4" applyFont="1" applyBorder="1"/>
    <xf numFmtId="0" fontId="76" fillId="0" borderId="2" xfId="4" applyFont="1" applyBorder="1" applyAlignment="1">
      <alignment vertical="center"/>
    </xf>
    <xf numFmtId="0" fontId="74" fillId="0" borderId="3" xfId="4" applyFont="1" applyBorder="1" applyAlignment="1">
      <alignment vertical="center"/>
    </xf>
    <xf numFmtId="0" fontId="72" fillId="0" borderId="4" xfId="4" applyFont="1" applyBorder="1" applyAlignment="1">
      <alignment horizontal="center" vertical="center"/>
    </xf>
    <xf numFmtId="0" fontId="75" fillId="27" borderId="2" xfId="4" applyFont="1" applyFill="1" applyBorder="1" applyAlignment="1">
      <alignment vertical="center"/>
    </xf>
    <xf numFmtId="0" fontId="75" fillId="27" borderId="4" xfId="4" applyFont="1" applyFill="1" applyBorder="1" applyAlignment="1">
      <alignment vertical="center"/>
    </xf>
    <xf numFmtId="0" fontId="75" fillId="0" borderId="2" xfId="4" applyFont="1" applyBorder="1" applyAlignment="1">
      <alignment vertical="center"/>
    </xf>
    <xf numFmtId="0" fontId="75" fillId="0" borderId="3" xfId="4" applyFont="1" applyBorder="1" applyAlignment="1">
      <alignment vertical="center"/>
    </xf>
    <xf numFmtId="0" fontId="72" fillId="0" borderId="3" xfId="4" applyFont="1" applyBorder="1" applyAlignment="1">
      <alignment vertical="center"/>
    </xf>
    <xf numFmtId="0" fontId="72" fillId="0" borderId="4" xfId="4" applyFont="1" applyBorder="1" applyAlignment="1">
      <alignment vertical="center"/>
    </xf>
    <xf numFmtId="0" fontId="72" fillId="0" borderId="2" xfId="4" applyFont="1" applyBorder="1" applyAlignment="1">
      <alignment vertical="center"/>
    </xf>
    <xf numFmtId="0" fontId="72" fillId="0" borderId="4" xfId="4" applyFont="1" applyBorder="1"/>
    <xf numFmtId="0" fontId="72" fillId="0" borderId="1" xfId="4" applyFont="1" applyBorder="1"/>
    <xf numFmtId="0" fontId="72" fillId="0" borderId="2" xfId="4" applyFont="1" applyBorder="1" applyAlignment="1">
      <alignment vertical="center" wrapText="1"/>
    </xf>
    <xf numFmtId="0" fontId="72" fillId="0" borderId="4" xfId="4" applyFont="1" applyBorder="1" applyAlignment="1">
      <alignment horizontal="center" vertical="center" wrapText="1"/>
    </xf>
    <xf numFmtId="1" fontId="72" fillId="27" borderId="2" xfId="4" applyNumberFormat="1" applyFont="1" applyFill="1" applyBorder="1" applyAlignment="1">
      <alignment vertical="center"/>
    </xf>
    <xf numFmtId="1" fontId="72" fillId="27" borderId="4" xfId="4" applyNumberFormat="1" applyFont="1" applyFill="1" applyBorder="1" applyAlignment="1">
      <alignment vertical="center"/>
    </xf>
    <xf numFmtId="3" fontId="72" fillId="0" borderId="2" xfId="4" applyNumberFormat="1" applyFont="1" applyBorder="1" applyAlignment="1">
      <alignment horizontal="right" vertical="center"/>
    </xf>
    <xf numFmtId="3" fontId="72" fillId="0" borderId="3" xfId="4" applyNumberFormat="1" applyFont="1" applyBorder="1" applyAlignment="1">
      <alignment horizontal="right" vertical="center"/>
    </xf>
    <xf numFmtId="3" fontId="72" fillId="0" borderId="4" xfId="4" applyNumberFormat="1" applyFont="1" applyBorder="1" applyAlignment="1">
      <alignment horizontal="right" vertical="center"/>
    </xf>
    <xf numFmtId="3" fontId="72" fillId="0" borderId="0" xfId="4" applyNumberFormat="1" applyFont="1" applyAlignment="1">
      <alignment vertical="center"/>
    </xf>
    <xf numFmtId="49" fontId="72" fillId="0" borderId="2" xfId="4" applyNumberFormat="1" applyFont="1" applyBorder="1" applyAlignment="1">
      <alignment horizontal="right" vertical="center"/>
    </xf>
    <xf numFmtId="3" fontId="71" fillId="0" borderId="3" xfId="4" applyNumberFormat="1" applyFont="1" applyBorder="1" applyAlignment="1">
      <alignment vertical="center"/>
    </xf>
    <xf numFmtId="0" fontId="71" fillId="0" borderId="4" xfId="4" applyFont="1" applyBorder="1" applyAlignment="1">
      <alignment vertical="center" wrapText="1"/>
    </xf>
    <xf numFmtId="0" fontId="71" fillId="0" borderId="1" xfId="4" applyFont="1" applyBorder="1" applyAlignment="1">
      <alignment vertical="center" wrapText="1"/>
    </xf>
    <xf numFmtId="3" fontId="72" fillId="0" borderId="2" xfId="4" applyNumberFormat="1" applyFont="1" applyBorder="1" applyAlignment="1">
      <alignment vertical="center"/>
    </xf>
    <xf numFmtId="3" fontId="72" fillId="0" borderId="3" xfId="4" applyNumberFormat="1" applyFont="1" applyBorder="1" applyAlignment="1">
      <alignment vertical="center"/>
    </xf>
    <xf numFmtId="0" fontId="72" fillId="0" borderId="4" xfId="4" applyFont="1" applyBorder="1" applyAlignment="1">
      <alignment vertical="center" wrapText="1"/>
    </xf>
    <xf numFmtId="1" fontId="72" fillId="0" borderId="3" xfId="4" applyNumberFormat="1" applyFont="1" applyBorder="1" applyAlignment="1">
      <alignment vertical="center"/>
    </xf>
    <xf numFmtId="9" fontId="72" fillId="0" borderId="3" xfId="1" applyFont="1" applyBorder="1" applyAlignment="1">
      <alignment horizontal="right" vertical="center"/>
    </xf>
    <xf numFmtId="9" fontId="72" fillId="0" borderId="4" xfId="1" applyFont="1" applyBorder="1" applyAlignment="1">
      <alignment horizontal="right" vertical="center"/>
    </xf>
    <xf numFmtId="0" fontId="72" fillId="0" borderId="2" xfId="4" applyFont="1" applyBorder="1" applyAlignment="1">
      <alignment horizontal="left" vertical="center" wrapText="1"/>
    </xf>
    <xf numFmtId="1" fontId="72" fillId="0" borderId="3" xfId="4" applyNumberFormat="1" applyFont="1" applyBorder="1" applyAlignment="1">
      <alignment horizontal="center" vertical="center" wrapText="1"/>
    </xf>
    <xf numFmtId="3" fontId="72" fillId="27" borderId="2" xfId="4" applyNumberFormat="1" applyFont="1" applyFill="1" applyBorder="1" applyAlignment="1">
      <alignment vertical="center"/>
    </xf>
    <xf numFmtId="3" fontId="72" fillId="27" borderId="4" xfId="4" applyNumberFormat="1" applyFont="1" applyFill="1" applyBorder="1" applyAlignment="1">
      <alignment vertical="center"/>
    </xf>
    <xf numFmtId="3" fontId="77" fillId="0" borderId="4" xfId="4" applyNumberFormat="1" applyFont="1" applyBorder="1" applyAlignment="1">
      <alignment horizontal="right" vertical="center"/>
    </xf>
    <xf numFmtId="9" fontId="72" fillId="0" borderId="0" xfId="5" applyFont="1"/>
    <xf numFmtId="0" fontId="72" fillId="0" borderId="3" xfId="4" applyFont="1" applyBorder="1" applyAlignment="1">
      <alignment horizontal="left" vertical="center" wrapText="1"/>
    </xf>
    <xf numFmtId="3" fontId="72" fillId="0" borderId="4" xfId="4" applyNumberFormat="1" applyFont="1" applyBorder="1" applyAlignment="1">
      <alignment vertical="center" wrapText="1"/>
    </xf>
    <xf numFmtId="0" fontId="72" fillId="0" borderId="1" xfId="4" applyFont="1" applyBorder="1" applyAlignment="1">
      <alignment vertical="center" wrapText="1"/>
    </xf>
    <xf numFmtId="9" fontId="72" fillId="0" borderId="2" xfId="1" applyFont="1" applyFill="1" applyBorder="1" applyAlignment="1">
      <alignment vertical="center"/>
    </xf>
    <xf numFmtId="168" fontId="72" fillId="0" borderId="3" xfId="4" applyNumberFormat="1" applyFont="1" applyBorder="1" applyAlignment="1">
      <alignment horizontal="center" vertical="center"/>
    </xf>
    <xf numFmtId="9" fontId="72" fillId="27" borderId="2" xfId="5" applyFont="1" applyFill="1" applyBorder="1" applyAlignment="1">
      <alignment vertical="center"/>
    </xf>
    <xf numFmtId="9" fontId="72" fillId="27" borderId="4" xfId="5" applyFont="1" applyFill="1" applyBorder="1" applyAlignment="1">
      <alignment vertical="center"/>
    </xf>
    <xf numFmtId="9" fontId="72" fillId="0" borderId="2" xfId="5" applyFont="1" applyBorder="1" applyAlignment="1">
      <alignment horizontal="right" vertical="center"/>
    </xf>
    <xf numFmtId="9" fontId="72" fillId="0" borderId="3" xfId="5" applyFont="1" applyBorder="1" applyAlignment="1">
      <alignment horizontal="right" vertical="center"/>
    </xf>
    <xf numFmtId="168" fontId="72" fillId="0" borderId="3" xfId="5" applyNumberFormat="1" applyFont="1" applyBorder="1" applyAlignment="1">
      <alignment horizontal="right" vertical="center"/>
    </xf>
    <xf numFmtId="168" fontId="72" fillId="0" borderId="4" xfId="5" applyNumberFormat="1" applyFont="1" applyBorder="1" applyAlignment="1">
      <alignment horizontal="right" vertical="center"/>
    </xf>
    <xf numFmtId="168" fontId="72" fillId="0" borderId="2" xfId="4" applyNumberFormat="1" applyFont="1" applyBorder="1" applyAlignment="1">
      <alignment horizontal="center" vertical="center"/>
    </xf>
    <xf numFmtId="3" fontId="71" fillId="0" borderId="4" xfId="4" applyNumberFormat="1" applyFont="1" applyBorder="1" applyAlignment="1">
      <alignment vertical="center" wrapText="1"/>
    </xf>
    <xf numFmtId="0" fontId="72" fillId="0" borderId="2" xfId="4" applyFont="1" applyBorder="1" applyAlignment="1">
      <alignment horizontal="left" vertical="center" wrapText="1" indent="2"/>
    </xf>
    <xf numFmtId="0" fontId="72" fillId="0" borderId="3" xfId="4" applyFont="1" applyBorder="1" applyAlignment="1">
      <alignment horizontal="center" vertical="center" wrapText="1"/>
    </xf>
    <xf numFmtId="174" fontId="72" fillId="0" borderId="2" xfId="4" applyNumberFormat="1" applyFont="1" applyBorder="1" applyAlignment="1">
      <alignment horizontal="right" vertical="center"/>
    </xf>
    <xf numFmtId="174" fontId="72" fillId="0" borderId="3" xfId="4" applyNumberFormat="1" applyFont="1" applyBorder="1" applyAlignment="1">
      <alignment horizontal="right" vertical="center"/>
    </xf>
    <xf numFmtId="174" fontId="72" fillId="0" borderId="4" xfId="4" applyNumberFormat="1" applyFont="1" applyBorder="1" applyAlignment="1">
      <alignment horizontal="right" vertical="center"/>
    </xf>
    <xf numFmtId="4" fontId="72" fillId="0" borderId="2" xfId="4" applyNumberFormat="1" applyFont="1" applyBorder="1" applyAlignment="1">
      <alignment horizontal="right" vertical="center"/>
    </xf>
    <xf numFmtId="4" fontId="72" fillId="0" borderId="3" xfId="4" applyNumberFormat="1" applyFont="1" applyBorder="1" applyAlignment="1">
      <alignment horizontal="right" vertical="center"/>
    </xf>
    <xf numFmtId="0" fontId="2" fillId="0" borderId="0" xfId="3"/>
    <xf numFmtId="0" fontId="68" fillId="0" borderId="0" xfId="3" applyFont="1"/>
    <xf numFmtId="3" fontId="2" fillId="0" borderId="0" xfId="3" applyNumberFormat="1"/>
    <xf numFmtId="0" fontId="78" fillId="0" borderId="0" xfId="3" applyFont="1" applyAlignment="1">
      <alignment wrapText="1"/>
    </xf>
    <xf numFmtId="0" fontId="79" fillId="0" borderId="0" xfId="3" applyFont="1" applyAlignment="1">
      <alignment horizontal="left" vertical="top" wrapText="1"/>
    </xf>
    <xf numFmtId="0" fontId="2" fillId="0" borderId="0" xfId="3" applyAlignment="1">
      <alignment horizontal="center"/>
    </xf>
    <xf numFmtId="0" fontId="80" fillId="0" borderId="0" xfId="3" applyFont="1"/>
    <xf numFmtId="0" fontId="81" fillId="0" borderId="0" xfId="3" applyFont="1" applyAlignment="1">
      <alignment horizontal="left" indent="1"/>
    </xf>
    <xf numFmtId="0" fontId="81" fillId="0" borderId="0" xfId="3" applyFont="1"/>
    <xf numFmtId="0" fontId="81" fillId="0" borderId="0" xfId="3" applyFont="1" applyAlignment="1">
      <alignment wrapText="1"/>
    </xf>
    <xf numFmtId="173" fontId="81" fillId="0" borderId="0" xfId="3" applyNumberFormat="1" applyFont="1"/>
    <xf numFmtId="0" fontId="2" fillId="0" borderId="0" xfId="3" applyAlignment="1">
      <alignment horizontal="left"/>
    </xf>
    <xf numFmtId="9" fontId="0" fillId="0" borderId="0" xfId="11" applyFont="1" applyFill="1" applyBorder="1"/>
    <xf numFmtId="0" fontId="2" fillId="0" borderId="0" xfId="3" applyAlignment="1">
      <alignment horizontal="center" vertical="top"/>
    </xf>
    <xf numFmtId="0" fontId="2" fillId="0" borderId="0" xfId="3" applyAlignment="1">
      <alignment horizontal="center" vertical="top" wrapText="1"/>
    </xf>
    <xf numFmtId="0" fontId="2" fillId="0" borderId="0" xfId="3" applyAlignment="1">
      <alignment horizontal="left" indent="1"/>
    </xf>
    <xf numFmtId="3" fontId="68" fillId="0" borderId="0" xfId="3" applyNumberFormat="1" applyFont="1"/>
    <xf numFmtId="3" fontId="81" fillId="0" borderId="0" xfId="3" applyNumberFormat="1" applyFont="1"/>
    <xf numFmtId="0" fontId="68" fillId="30" borderId="0" xfId="0" applyFont="1" applyFill="1"/>
    <xf numFmtId="0" fontId="0" fillId="30" borderId="0" xfId="0" applyFill="1"/>
    <xf numFmtId="3" fontId="0" fillId="30" borderId="0" xfId="0" applyNumberFormat="1" applyFill="1"/>
    <xf numFmtId="0" fontId="67" fillId="0" borderId="0" xfId="3" applyFont="1" applyAlignment="1">
      <alignment vertical="top" wrapText="1"/>
    </xf>
    <xf numFmtId="0" fontId="68" fillId="0" borderId="0" xfId="0" applyFont="1"/>
    <xf numFmtId="3" fontId="0" fillId="0" borderId="0" xfId="0" applyNumberFormat="1"/>
    <xf numFmtId="0" fontId="0" fillId="0" borderId="1" xfId="0" applyBorder="1"/>
    <xf numFmtId="0" fontId="0" fillId="0" borderId="1" xfId="0" applyBorder="1" applyAlignment="1">
      <alignment horizontal="center" vertical="top" wrapText="1"/>
    </xf>
    <xf numFmtId="3" fontId="0" fillId="0" borderId="1" xfId="0" applyNumberFormat="1" applyBorder="1" applyAlignment="1">
      <alignment horizontal="center" vertical="top" wrapText="1"/>
    </xf>
    <xf numFmtId="0" fontId="80" fillId="0" borderId="1" xfId="0" applyFont="1" applyBorder="1"/>
    <xf numFmtId="9" fontId="0" fillId="0" borderId="0" xfId="11" applyFont="1"/>
    <xf numFmtId="0" fontId="0" fillId="0" borderId="1" xfId="0" applyBorder="1" applyAlignment="1">
      <alignment horizontal="left" indent="2"/>
    </xf>
    <xf numFmtId="3" fontId="0" fillId="0" borderId="1" xfId="0" applyNumberFormat="1" applyBorder="1"/>
    <xf numFmtId="0" fontId="68" fillId="0" borderId="1" xfId="0" applyFont="1" applyBorder="1" applyAlignment="1">
      <alignment horizontal="left" indent="2"/>
    </xf>
    <xf numFmtId="0" fontId="68" fillId="0" borderId="1" xfId="0" applyFont="1" applyBorder="1"/>
    <xf numFmtId="3" fontId="68" fillId="0" borderId="1" xfId="0" applyNumberFormat="1" applyFont="1" applyBorder="1"/>
    <xf numFmtId="0" fontId="79" fillId="0" borderId="0" xfId="3" applyFont="1" applyAlignment="1">
      <alignment vertical="top" wrapText="1"/>
    </xf>
    <xf numFmtId="1" fontId="0" fillId="0" borderId="1" xfId="0" applyNumberFormat="1" applyBorder="1"/>
    <xf numFmtId="0" fontId="68" fillId="0" borderId="0" xfId="13" applyFont="1"/>
    <xf numFmtId="0" fontId="1" fillId="0" borderId="0" xfId="13"/>
    <xf numFmtId="0" fontId="68" fillId="30" borderId="2" xfId="13" applyFont="1" applyFill="1" applyBorder="1"/>
    <xf numFmtId="0" fontId="1" fillId="30" borderId="3" xfId="13" applyFill="1" applyBorder="1"/>
    <xf numFmtId="3" fontId="1" fillId="30" borderId="3" xfId="13" applyNumberFormat="1" applyFill="1" applyBorder="1"/>
    <xf numFmtId="0" fontId="1" fillId="30" borderId="4" xfId="13" applyFill="1" applyBorder="1"/>
    <xf numFmtId="0" fontId="1" fillId="0" borderId="1" xfId="13" applyBorder="1" applyAlignment="1">
      <alignment horizontal="center"/>
    </xf>
    <xf numFmtId="0" fontId="1" fillId="0" borderId="1" xfId="13" applyBorder="1"/>
    <xf numFmtId="0" fontId="1" fillId="0" borderId="1" xfId="13" applyBorder="1" applyAlignment="1">
      <alignment horizontal="center" vertical="top" wrapText="1"/>
    </xf>
    <xf numFmtId="3" fontId="1" fillId="0" borderId="1" xfId="13" applyNumberFormat="1" applyBorder="1" applyAlignment="1">
      <alignment horizontal="center" vertical="top" wrapText="1"/>
    </xf>
    <xf numFmtId="3" fontId="1" fillId="0" borderId="1" xfId="13" applyNumberFormat="1" applyBorder="1"/>
    <xf numFmtId="168" fontId="0" fillId="0" borderId="1" xfId="14" applyNumberFormat="1" applyFont="1" applyBorder="1"/>
    <xf numFmtId="3" fontId="1" fillId="29" borderId="1" xfId="13" applyNumberFormat="1" applyFill="1" applyBorder="1"/>
    <xf numFmtId="0" fontId="1" fillId="0" borderId="1" xfId="13" applyBorder="1" applyAlignment="1">
      <alignment horizontal="right"/>
    </xf>
    <xf numFmtId="0" fontId="1" fillId="0" borderId="1" xfId="13" applyBorder="1" applyAlignment="1">
      <alignment horizontal="left" indent="1"/>
    </xf>
    <xf numFmtId="168" fontId="87" fillId="0" borderId="1" xfId="14" applyNumberFormat="1" applyFont="1" applyBorder="1"/>
    <xf numFmtId="0" fontId="67" fillId="0" borderId="1" xfId="13" applyFont="1" applyBorder="1"/>
    <xf numFmtId="0" fontId="68" fillId="0" borderId="1" xfId="13" applyFont="1" applyBorder="1"/>
    <xf numFmtId="3" fontId="68" fillId="0" borderId="1" xfId="13" applyNumberFormat="1" applyFont="1" applyBorder="1"/>
    <xf numFmtId="9" fontId="68" fillId="0" borderId="1" xfId="14" applyFont="1" applyBorder="1"/>
    <xf numFmtId="0" fontId="68" fillId="30" borderId="11" xfId="13" applyFont="1" applyFill="1" applyBorder="1"/>
    <xf numFmtId="9" fontId="0" fillId="0" borderId="1" xfId="14" applyFont="1" applyBorder="1"/>
    <xf numFmtId="0" fontId="1" fillId="0" borderId="0" xfId="13" applyAlignment="1">
      <alignment horizontal="center"/>
    </xf>
    <xf numFmtId="0" fontId="68" fillId="29" borderId="2" xfId="13" applyFont="1" applyFill="1" applyBorder="1"/>
    <xf numFmtId="0" fontId="1" fillId="29" borderId="3" xfId="13" applyFill="1" applyBorder="1"/>
    <xf numFmtId="3" fontId="68" fillId="29" borderId="1" xfId="13" applyNumberFormat="1" applyFont="1" applyFill="1" applyBorder="1"/>
    <xf numFmtId="0" fontId="1" fillId="29" borderId="1" xfId="13" applyFill="1" applyBorder="1"/>
    <xf numFmtId="3" fontId="67" fillId="0" borderId="0" xfId="13" applyNumberFormat="1" applyFont="1"/>
    <xf numFmtId="0" fontId="67" fillId="0" borderId="0" xfId="13" applyFont="1"/>
    <xf numFmtId="0" fontId="67" fillId="0" borderId="0" xfId="13" quotePrefix="1" applyFont="1"/>
    <xf numFmtId="0" fontId="43" fillId="0" borderId="1" xfId="0" applyFont="1" applyBorder="1" applyAlignment="1">
      <alignment vertical="center" wrapText="1"/>
    </xf>
    <xf numFmtId="1" fontId="0" fillId="0" borderId="0" xfId="0" applyNumberFormat="1" applyAlignment="1" applyProtection="1">
      <alignment horizontal="center" vertical="center" shrinkToFit="1"/>
      <protection locked="0"/>
    </xf>
    <xf numFmtId="0" fontId="72" fillId="0" borderId="3" xfId="4" applyFont="1" applyBorder="1"/>
    <xf numFmtId="170" fontId="0" fillId="0" borderId="0" xfId="0" applyNumberFormat="1" applyAlignment="1">
      <alignment vertical="center"/>
    </xf>
    <xf numFmtId="0" fontId="43" fillId="3" borderId="1" xfId="0" applyFont="1" applyFill="1" applyBorder="1" applyAlignment="1" applyProtection="1">
      <alignment horizontal="left" vertical="center" indent="1" shrinkToFit="1"/>
      <protection locked="0"/>
    </xf>
    <xf numFmtId="0" fontId="43" fillId="3" borderId="1" xfId="0" applyFont="1" applyFill="1" applyBorder="1" applyAlignment="1" applyProtection="1">
      <alignment horizontal="center" vertical="center" shrinkToFit="1"/>
      <protection locked="0"/>
    </xf>
    <xf numFmtId="0" fontId="89" fillId="3" borderId="1" xfId="0" applyFont="1" applyFill="1" applyBorder="1" applyAlignment="1" applyProtection="1">
      <alignment horizontal="left" vertical="center" indent="1" shrinkToFit="1"/>
      <protection locked="0"/>
    </xf>
    <xf numFmtId="0" fontId="89" fillId="3" borderId="1" xfId="0" applyFont="1" applyFill="1" applyBorder="1" applyAlignment="1" applyProtection="1">
      <alignment horizontal="center" vertical="center" shrinkToFit="1"/>
      <protection locked="0"/>
    </xf>
    <xf numFmtId="0" fontId="43" fillId="2" borderId="6" xfId="0" applyFont="1" applyFill="1" applyBorder="1" applyAlignment="1" applyProtection="1">
      <alignment horizontal="center" vertical="center"/>
      <protection locked="0"/>
    </xf>
    <xf numFmtId="0" fontId="43" fillId="2" borderId="0" xfId="0" applyFont="1" applyFill="1" applyAlignment="1" applyProtection="1">
      <alignment horizontal="left" vertical="center" indent="1" shrinkToFit="1"/>
      <protection locked="0"/>
    </xf>
    <xf numFmtId="0" fontId="43" fillId="2" borderId="0" xfId="0" applyFont="1" applyFill="1" applyAlignment="1" applyProtection="1">
      <alignment horizontal="center" vertical="center" shrinkToFit="1"/>
      <protection locked="0"/>
    </xf>
    <xf numFmtId="0" fontId="43" fillId="2" borderId="2" xfId="0" applyFont="1" applyFill="1" applyBorder="1" applyAlignment="1" applyProtection="1">
      <alignment horizontal="center" vertical="center"/>
      <protection locked="0"/>
    </xf>
    <xf numFmtId="0" fontId="43" fillId="2" borderId="3" xfId="0" applyFont="1" applyFill="1" applyBorder="1" applyAlignment="1" applyProtection="1">
      <alignment horizontal="left" vertical="center" indent="1" shrinkToFit="1"/>
      <protection locked="0"/>
    </xf>
    <xf numFmtId="0" fontId="43" fillId="2" borderId="3" xfId="0" applyFont="1" applyFill="1" applyBorder="1" applyAlignment="1" applyProtection="1">
      <alignment horizontal="center" vertical="center" shrinkToFit="1"/>
      <protection locked="0"/>
    </xf>
    <xf numFmtId="0" fontId="43" fillId="4" borderId="1" xfId="0" applyFont="1" applyFill="1" applyBorder="1" applyAlignment="1" applyProtection="1">
      <alignment horizontal="center" vertical="center" shrinkToFit="1"/>
      <protection locked="0"/>
    </xf>
    <xf numFmtId="0" fontId="43" fillId="0" borderId="0" xfId="0" applyFont="1" applyAlignment="1" applyProtection="1">
      <alignment horizontal="center" vertical="center"/>
      <protection locked="0"/>
    </xf>
    <xf numFmtId="0" fontId="43" fillId="0" borderId="0" xfId="0" applyFont="1" applyAlignment="1" applyProtection="1">
      <alignment horizontal="left" vertical="center" indent="1" shrinkToFit="1"/>
      <protection locked="0"/>
    </xf>
    <xf numFmtId="0" fontId="43" fillId="0" borderId="0" xfId="0" applyFont="1" applyAlignment="1" applyProtection="1">
      <alignment horizontal="center" vertical="center" shrinkToFit="1"/>
      <protection locked="0"/>
    </xf>
    <xf numFmtId="0" fontId="62" fillId="0" borderId="0" xfId="0" applyFont="1" applyAlignment="1" applyProtection="1">
      <alignment horizontal="left" vertical="center" indent="1"/>
      <protection locked="0"/>
    </xf>
    <xf numFmtId="168" fontId="43" fillId="3" borderId="1" xfId="0" applyNumberFormat="1" applyFont="1" applyFill="1" applyBorder="1" applyAlignment="1" applyProtection="1">
      <alignment horizontal="center" vertical="center" shrinkToFit="1"/>
      <protection locked="0"/>
    </xf>
    <xf numFmtId="0" fontId="89" fillId="4" borderId="1" xfId="0" applyFont="1" applyFill="1" applyBorder="1" applyAlignment="1" applyProtection="1">
      <alignment horizontal="center" vertical="center" shrinkToFit="1"/>
      <protection locked="0"/>
    </xf>
    <xf numFmtId="0" fontId="90" fillId="4" borderId="1" xfId="0" applyFont="1" applyFill="1" applyBorder="1" applyAlignment="1" applyProtection="1">
      <alignment horizontal="center" vertical="center" shrinkToFit="1"/>
      <protection locked="0"/>
    </xf>
    <xf numFmtId="3" fontId="80" fillId="0" borderId="1" xfId="0" applyNumberFormat="1" applyFont="1" applyBorder="1"/>
    <xf numFmtId="9" fontId="82" fillId="0" borderId="1" xfId="11" applyFont="1" applyFill="1" applyBorder="1"/>
    <xf numFmtId="9" fontId="83" fillId="0" borderId="1" xfId="11" applyFont="1" applyFill="1" applyBorder="1"/>
    <xf numFmtId="9" fontId="84" fillId="0" borderId="1" xfId="11" applyFont="1" applyFill="1" applyBorder="1"/>
    <xf numFmtId="9" fontId="0" fillId="0" borderId="1" xfId="11" applyFont="1" applyFill="1" applyBorder="1"/>
    <xf numFmtId="3" fontId="67" fillId="0" borderId="1" xfId="0" applyNumberFormat="1" applyFont="1" applyBorder="1"/>
    <xf numFmtId="9" fontId="80" fillId="0" borderId="1" xfId="14" applyFont="1" applyFill="1" applyBorder="1"/>
    <xf numFmtId="9" fontId="82" fillId="0" borderId="1" xfId="14" applyFont="1" applyFill="1" applyBorder="1"/>
    <xf numFmtId="9" fontId="85" fillId="0" borderId="1" xfId="14" applyFont="1" applyFill="1" applyBorder="1"/>
    <xf numFmtId="9" fontId="84" fillId="0" borderId="1" xfId="14" applyFont="1" applyFill="1" applyBorder="1"/>
    <xf numFmtId="9" fontId="0" fillId="0" borderId="1" xfId="14" applyFont="1" applyFill="1" applyBorder="1"/>
    <xf numFmtId="9" fontId="83" fillId="0" borderId="1" xfId="14" applyFont="1" applyFill="1" applyBorder="1"/>
    <xf numFmtId="9" fontId="86" fillId="0" borderId="1" xfId="14" applyFont="1" applyFill="1" applyBorder="1"/>
    <xf numFmtId="9" fontId="72" fillId="0" borderId="3" xfId="4" applyNumberFormat="1" applyFont="1" applyBorder="1" applyAlignment="1">
      <alignment vertical="center"/>
    </xf>
    <xf numFmtId="173" fontId="72" fillId="0" borderId="3" xfId="4" applyNumberFormat="1" applyFont="1" applyBorder="1" applyAlignment="1">
      <alignment horizontal="left" vertical="center" wrapText="1"/>
    </xf>
    <xf numFmtId="2" fontId="72" fillId="0" borderId="3" xfId="4" applyNumberFormat="1" applyFont="1" applyBorder="1" applyAlignment="1">
      <alignment horizontal="left" vertical="center" wrapText="1"/>
    </xf>
    <xf numFmtId="175" fontId="0" fillId="0" borderId="1" xfId="0" applyNumberFormat="1" applyBorder="1" applyAlignment="1" applyProtection="1">
      <alignment horizontal="center" vertical="center" shrinkToFit="1"/>
      <protection locked="0"/>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47" fillId="0" borderId="1" xfId="0" applyFont="1" applyBorder="1" applyAlignment="1">
      <alignment horizontal="center" vertical="center"/>
    </xf>
    <xf numFmtId="0" fontId="22"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7" fillId="0" borderId="1" xfId="0" applyFont="1" applyBorder="1" applyAlignment="1">
      <alignment horizontal="center" vertical="center"/>
    </xf>
    <xf numFmtId="172" fontId="0" fillId="25" borderId="1" xfId="0" applyNumberFormat="1" applyFill="1" applyBorder="1" applyAlignment="1">
      <alignment horizontal="left" vertical="center" wrapText="1" indent="1"/>
    </xf>
    <xf numFmtId="172" fontId="0" fillId="0" borderId="3" xfId="0" applyNumberFormat="1" applyBorder="1" applyAlignment="1">
      <alignment horizontal="left" vertical="center" wrapText="1" indent="1"/>
    </xf>
    <xf numFmtId="172" fontId="0" fillId="0" borderId="1" xfId="0" applyNumberFormat="1" applyBorder="1" applyAlignment="1">
      <alignment horizontal="left" vertical="center" wrapText="1" indent="1"/>
    </xf>
    <xf numFmtId="0" fontId="7" fillId="25" borderId="1" xfId="0" applyFont="1" applyFill="1" applyBorder="1" applyAlignment="1">
      <alignment horizontal="left" vertical="center" wrapText="1" indent="1"/>
    </xf>
    <xf numFmtId="0" fontId="0" fillId="25" borderId="1" xfId="0" applyFill="1" applyBorder="1" applyAlignment="1">
      <alignment horizontal="left" vertical="center" wrapText="1" indent="1"/>
    </xf>
    <xf numFmtId="0" fontId="51" fillId="25" borderId="1" xfId="2" applyFill="1" applyBorder="1" applyAlignment="1">
      <alignment horizontal="left" vertical="center" wrapText="1" indent="1"/>
    </xf>
    <xf numFmtId="3" fontId="0" fillId="25" borderId="1" xfId="0" applyNumberFormat="1" applyFill="1" applyBorder="1" applyAlignment="1">
      <alignment horizontal="left" vertical="center" wrapText="1" indent="1"/>
    </xf>
    <xf numFmtId="0" fontId="69" fillId="0" borderId="2" xfId="0" applyFont="1" applyBorder="1" applyAlignment="1">
      <alignment horizontal="left" vertical="center" wrapText="1" indent="1"/>
    </xf>
    <xf numFmtId="0" fontId="69" fillId="0" borderId="4" xfId="0" applyFont="1" applyBorder="1" applyAlignment="1">
      <alignment horizontal="left" vertical="center" wrapText="1" indent="1"/>
    </xf>
    <xf numFmtId="0" fontId="3" fillId="10" borderId="1" xfId="0" applyFont="1" applyFill="1" applyBorder="1" applyAlignment="1">
      <alignment horizontal="left" vertical="center" indent="1"/>
    </xf>
    <xf numFmtId="0" fontId="33" fillId="0" borderId="10" xfId="0" applyFont="1" applyBorder="1" applyAlignment="1">
      <alignment horizontal="left" vertical="center" indent="1"/>
    </xf>
    <xf numFmtId="0" fontId="31" fillId="0" borderId="1" xfId="0" applyFont="1" applyBorder="1" applyAlignment="1">
      <alignment horizontal="left" vertical="center" wrapText="1" indent="1"/>
    </xf>
    <xf numFmtId="0" fontId="31" fillId="0" borderId="2" xfId="0" applyFont="1" applyBorder="1" applyAlignment="1">
      <alignment horizontal="left" vertical="center" indent="1"/>
    </xf>
    <xf numFmtId="0" fontId="31" fillId="0" borderId="4" xfId="0" applyFont="1" applyBorder="1" applyAlignment="1">
      <alignment horizontal="left" vertical="center" indent="1"/>
    </xf>
    <xf numFmtId="0" fontId="31" fillId="0" borderId="2" xfId="0" applyFont="1" applyBorder="1" applyAlignment="1">
      <alignment horizontal="left" vertical="center" wrapText="1" indent="1"/>
    </xf>
    <xf numFmtId="0" fontId="31" fillId="0" borderId="4" xfId="0" applyFont="1" applyBorder="1" applyAlignment="1">
      <alignment horizontal="left" vertical="center" wrapText="1" inden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9" borderId="1" xfId="0" applyFill="1" applyBorder="1" applyAlignment="1">
      <alignment horizontal="center" vertical="center"/>
    </xf>
    <xf numFmtId="0" fontId="6" fillId="10" borderId="2" xfId="0" applyFont="1" applyFill="1" applyBorder="1" applyAlignment="1">
      <alignment horizontal="center" vertical="center"/>
    </xf>
    <xf numFmtId="0" fontId="6" fillId="10" borderId="4" xfId="0" applyFont="1" applyFill="1" applyBorder="1" applyAlignment="1">
      <alignment horizontal="center" vertical="center"/>
    </xf>
    <xf numFmtId="0" fontId="46" fillId="0" borderId="1" xfId="0" applyFont="1" applyBorder="1" applyAlignment="1">
      <alignment horizontal="right" vertical="center" wrapText="1" indent="1"/>
    </xf>
    <xf numFmtId="0" fontId="89" fillId="0" borderId="1" xfId="0" applyFont="1" applyBorder="1" applyAlignment="1" applyProtection="1">
      <alignment horizontal="left" vertical="center" wrapText="1" indent="1"/>
      <protection locked="0"/>
    </xf>
    <xf numFmtId="0" fontId="89" fillId="0" borderId="2" xfId="0" applyFont="1" applyBorder="1" applyAlignment="1" applyProtection="1">
      <alignment horizontal="left" vertical="center" wrapText="1" indent="1"/>
      <protection locked="0"/>
    </xf>
    <xf numFmtId="0" fontId="43" fillId="0" borderId="4" xfId="0" applyFont="1" applyBorder="1" applyAlignment="1" applyProtection="1">
      <alignment horizontal="left" vertical="center" wrapText="1" indent="1"/>
      <protection locked="0"/>
    </xf>
    <xf numFmtId="0" fontId="43" fillId="0" borderId="1" xfId="0" applyFont="1" applyBorder="1" applyAlignment="1" applyProtection="1">
      <alignment horizontal="left" vertical="center" indent="1"/>
      <protection locked="0"/>
    </xf>
    <xf numFmtId="0" fontId="89" fillId="4" borderId="2" xfId="0" applyFont="1" applyFill="1" applyBorder="1" applyAlignment="1" applyProtection="1">
      <alignment horizontal="left" vertical="center" indent="1"/>
      <protection locked="0"/>
    </xf>
    <xf numFmtId="0" fontId="89" fillId="4" borderId="4" xfId="0" applyFont="1" applyFill="1" applyBorder="1" applyAlignment="1" applyProtection="1">
      <alignment horizontal="left" vertical="center" indent="1"/>
      <protection locked="0"/>
    </xf>
    <xf numFmtId="0" fontId="89" fillId="4" borderId="2" xfId="0" applyFont="1" applyFill="1" applyBorder="1" applyAlignment="1" applyProtection="1">
      <alignment horizontal="left" vertical="center" wrapText="1" indent="1"/>
      <protection locked="0"/>
    </xf>
    <xf numFmtId="0" fontId="89" fillId="4" borderId="4" xfId="0" applyFont="1" applyFill="1" applyBorder="1" applyAlignment="1" applyProtection="1">
      <alignment horizontal="left" vertical="center" wrapText="1" indent="1"/>
      <protection locked="0"/>
    </xf>
    <xf numFmtId="0" fontId="89" fillId="0" borderId="7" xfId="0" applyFont="1" applyBorder="1" applyAlignment="1" applyProtection="1">
      <alignment horizontal="left" vertical="center" wrapText="1" indent="1"/>
      <protection locked="0"/>
    </xf>
    <xf numFmtId="0" fontId="89" fillId="0" borderId="8" xfId="0" applyFont="1" applyBorder="1" applyAlignment="1" applyProtection="1">
      <alignment horizontal="left" vertical="center" wrapText="1" indent="1"/>
      <protection locked="0"/>
    </xf>
    <xf numFmtId="0" fontId="89" fillId="0" borderId="9" xfId="0" applyFont="1" applyBorder="1" applyAlignment="1" applyProtection="1">
      <alignment horizontal="left" vertical="center" wrapText="1" indent="1"/>
      <protection locked="0"/>
    </xf>
    <xf numFmtId="0" fontId="62" fillId="4" borderId="2" xfId="0" applyFont="1" applyFill="1" applyBorder="1" applyAlignment="1" applyProtection="1">
      <alignment horizontal="center" vertical="center" shrinkToFit="1"/>
      <protection locked="0"/>
    </xf>
    <xf numFmtId="0" fontId="62" fillId="4" borderId="4" xfId="0" applyFont="1" applyFill="1" applyBorder="1" applyAlignment="1" applyProtection="1">
      <alignment horizontal="center" vertical="center" shrinkToFit="1"/>
      <protection locked="0"/>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2" fillId="4" borderId="2" xfId="0" applyFont="1" applyFill="1" applyBorder="1" applyAlignment="1" applyProtection="1">
      <alignment horizontal="center" vertical="center"/>
      <protection locked="0"/>
    </xf>
    <xf numFmtId="0" fontId="62" fillId="4" borderId="4" xfId="0" applyFont="1" applyFill="1" applyBorder="1" applyAlignment="1" applyProtection="1">
      <alignment horizontal="center" vertical="center"/>
      <protection locked="0"/>
    </xf>
    <xf numFmtId="0" fontId="20" fillId="0" borderId="1" xfId="0" applyFont="1" applyBorder="1" applyAlignment="1" applyProtection="1">
      <alignment horizontal="left" vertical="center" wrapText="1" indent="1"/>
      <protection locked="0"/>
    </xf>
    <xf numFmtId="0" fontId="3" fillId="6" borderId="2" xfId="0" applyFont="1" applyFill="1" applyBorder="1" applyAlignment="1" applyProtection="1">
      <alignment horizontal="left" vertical="center" indent="1"/>
      <protection locked="0"/>
    </xf>
    <xf numFmtId="0" fontId="3" fillId="6" borderId="4" xfId="0" applyFont="1" applyFill="1" applyBorder="1" applyAlignment="1" applyProtection="1">
      <alignment horizontal="left" vertical="center" indent="1"/>
      <protection locked="0"/>
    </xf>
    <xf numFmtId="0" fontId="20" fillId="0" borderId="2" xfId="0" applyFont="1" applyBorder="1" applyAlignment="1" applyProtection="1">
      <alignment horizontal="left" vertical="center" wrapText="1" indent="1"/>
      <protection locked="0"/>
    </xf>
    <xf numFmtId="0" fontId="16" fillId="0" borderId="4" xfId="0" applyFont="1" applyBorder="1" applyAlignment="1" applyProtection="1">
      <alignment horizontal="left" vertical="center" wrapText="1" indent="1"/>
      <protection locked="0"/>
    </xf>
    <xf numFmtId="0" fontId="6" fillId="6" borderId="2" xfId="0" applyFont="1" applyFill="1" applyBorder="1" applyAlignment="1" applyProtection="1">
      <alignment horizontal="center" vertical="center" shrinkToFit="1"/>
      <protection locked="0"/>
    </xf>
    <xf numFmtId="0" fontId="6" fillId="6" borderId="4" xfId="0" applyFont="1" applyFill="1" applyBorder="1" applyAlignment="1" applyProtection="1">
      <alignment horizontal="center" vertical="center" shrinkToFit="1"/>
      <protection locked="0"/>
    </xf>
    <xf numFmtId="0" fontId="16" fillId="0" borderId="1" xfId="0" applyFont="1" applyBorder="1" applyAlignment="1" applyProtection="1">
      <alignment horizontal="left" vertical="center" indent="1"/>
      <protection locked="0"/>
    </xf>
    <xf numFmtId="0" fontId="20" fillId="0" borderId="7" xfId="0" applyFont="1" applyBorder="1" applyAlignment="1" applyProtection="1">
      <alignment horizontal="left" vertical="center" wrapText="1" indent="1"/>
      <protection locked="0"/>
    </xf>
    <xf numFmtId="0" fontId="20" fillId="0" borderId="8" xfId="0" applyFont="1" applyBorder="1" applyAlignment="1" applyProtection="1">
      <alignment horizontal="left" vertical="center" wrapText="1" indent="1"/>
      <protection locked="0"/>
    </xf>
    <xf numFmtId="0" fontId="20" fillId="0" borderId="9" xfId="0" applyFont="1" applyBorder="1" applyAlignment="1" applyProtection="1">
      <alignment horizontal="left" vertical="center" wrapText="1" indent="1"/>
      <protection locked="0"/>
    </xf>
    <xf numFmtId="0" fontId="6" fillId="6" borderId="2" xfId="0" applyFont="1" applyFill="1" applyBorder="1" applyAlignment="1" applyProtection="1">
      <alignment horizontal="center" vertical="center"/>
      <protection locked="0"/>
    </xf>
    <xf numFmtId="0" fontId="6" fillId="6" borderId="4" xfId="0"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26" fillId="0" borderId="1" xfId="0" applyFont="1" applyBorder="1" applyAlignment="1">
      <alignment horizontal="left" vertical="center" wrapText="1" indent="1"/>
    </xf>
    <xf numFmtId="0" fontId="3" fillId="7" borderId="2" xfId="0" applyFont="1" applyFill="1" applyBorder="1" applyAlignment="1">
      <alignment horizontal="left" vertical="center" indent="1"/>
    </xf>
    <xf numFmtId="0" fontId="3" fillId="7" borderId="4" xfId="0" applyFont="1" applyFill="1" applyBorder="1" applyAlignment="1">
      <alignment horizontal="left" vertical="center" indent="1"/>
    </xf>
    <xf numFmtId="0" fontId="26" fillId="0" borderId="2" xfId="0" applyFont="1" applyBorder="1" applyAlignment="1">
      <alignment horizontal="left" vertical="center" wrapText="1" indent="1"/>
    </xf>
    <xf numFmtId="0" fontId="23" fillId="0" borderId="4" xfId="0" applyFont="1" applyBorder="1" applyAlignment="1">
      <alignment horizontal="left" vertical="center" wrapText="1" indent="1"/>
    </xf>
    <xf numFmtId="0" fontId="6" fillId="7" borderId="2" xfId="0" applyFont="1" applyFill="1" applyBorder="1" applyAlignment="1">
      <alignment horizontal="center" vertical="center" shrinkToFit="1"/>
    </xf>
    <xf numFmtId="0" fontId="6" fillId="7" borderId="4" xfId="0" applyFont="1" applyFill="1" applyBorder="1" applyAlignment="1">
      <alignment horizontal="center" vertical="center" shrinkToFit="1"/>
    </xf>
    <xf numFmtId="0" fontId="23" fillId="0" borderId="1" xfId="0" applyFont="1" applyBorder="1" applyAlignment="1">
      <alignment horizontal="left" vertical="center" indent="1"/>
    </xf>
    <xf numFmtId="0" fontId="26" fillId="0" borderId="7" xfId="0" applyFont="1" applyBorder="1" applyAlignment="1">
      <alignment horizontal="left" vertical="center" wrapText="1" indent="1"/>
    </xf>
    <xf numFmtId="0" fontId="26" fillId="0" borderId="8" xfId="0" applyFont="1" applyBorder="1" applyAlignment="1">
      <alignment horizontal="left" vertical="center" wrapText="1" indent="1"/>
    </xf>
    <xf numFmtId="0" fontId="26" fillId="0" borderId="9" xfId="0" applyFont="1" applyBorder="1" applyAlignment="1">
      <alignment horizontal="left" vertical="center" wrapText="1" inden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0" borderId="1" xfId="0" applyBorder="1" applyAlignment="1">
      <alignment horizontal="left" vertical="center" indent="1"/>
    </xf>
    <xf numFmtId="9" fontId="0" fillId="0" borderId="1" xfId="0" applyNumberFormat="1" applyBorder="1" applyAlignment="1">
      <alignment horizontal="center" vertical="center"/>
    </xf>
    <xf numFmtId="0" fontId="0" fillId="0" borderId="1" xfId="0" applyBorder="1" applyAlignment="1">
      <alignment horizontal="left" vertical="center" wrapText="1" indent="1"/>
    </xf>
    <xf numFmtId="164" fontId="0" fillId="0" borderId="1" xfId="0" applyNumberFormat="1" applyBorder="1" applyAlignment="1">
      <alignment horizontal="center" vertical="center"/>
    </xf>
    <xf numFmtId="0" fontId="0" fillId="0" borderId="1" xfId="0" applyBorder="1" applyAlignment="1">
      <alignment horizontal="center" vertical="center"/>
    </xf>
    <xf numFmtId="0" fontId="72" fillId="27" borderId="11" xfId="4" applyFont="1" applyFill="1" applyBorder="1" applyAlignment="1">
      <alignment horizontal="center"/>
    </xf>
    <xf numFmtId="0" fontId="72" fillId="27" borderId="13" xfId="4" applyFont="1" applyFill="1" applyBorder="1" applyAlignment="1">
      <alignment horizontal="center"/>
    </xf>
    <xf numFmtId="0" fontId="72" fillId="27" borderId="16" xfId="4" applyFont="1" applyFill="1" applyBorder="1" applyAlignment="1">
      <alignment horizontal="center"/>
    </xf>
    <xf numFmtId="0" fontId="72" fillId="27" borderId="17" xfId="4" applyFont="1" applyFill="1" applyBorder="1" applyAlignment="1">
      <alignment horizontal="center"/>
    </xf>
    <xf numFmtId="0" fontId="71" fillId="0" borderId="1" xfId="4" applyFont="1" applyBorder="1" applyAlignment="1">
      <alignment horizontal="center" vertical="center"/>
    </xf>
    <xf numFmtId="0" fontId="72" fillId="0" borderId="2" xfId="4" applyFont="1" applyBorder="1" applyAlignment="1">
      <alignment horizontal="center"/>
    </xf>
    <xf numFmtId="0" fontId="72" fillId="0" borderId="3" xfId="4" applyFont="1" applyBorder="1" applyAlignment="1">
      <alignment horizontal="center"/>
    </xf>
    <xf numFmtId="165" fontId="0" fillId="22" borderId="1" xfId="0" applyNumberFormat="1" applyFill="1" applyBorder="1" applyAlignment="1">
      <alignment horizontal="center" vertical="center"/>
    </xf>
    <xf numFmtId="0" fontId="0" fillId="22" borderId="1" xfId="0" applyFill="1" applyBorder="1" applyAlignment="1">
      <alignment horizontal="center" vertical="center"/>
    </xf>
    <xf numFmtId="0" fontId="0" fillId="10" borderId="0" xfId="0" applyFill="1" applyAlignment="1">
      <alignment horizontal="center" vertical="center"/>
    </xf>
    <xf numFmtId="0" fontId="0" fillId="23" borderId="0" xfId="0" applyFill="1" applyAlignment="1">
      <alignment horizontal="left" vertical="center" indent="1"/>
    </xf>
    <xf numFmtId="167" fontId="7" fillId="22" borderId="2" xfId="0" applyNumberFormat="1" applyFont="1" applyFill="1" applyBorder="1" applyAlignment="1">
      <alignment horizontal="center" vertical="center"/>
    </xf>
    <xf numFmtId="167" fontId="7" fillId="22" borderId="3" xfId="0" applyNumberFormat="1" applyFont="1" applyFill="1" applyBorder="1" applyAlignment="1">
      <alignment horizontal="center" vertical="center"/>
    </xf>
    <xf numFmtId="167" fontId="7" fillId="22" borderId="4" xfId="0" applyNumberFormat="1" applyFont="1" applyFill="1" applyBorder="1" applyAlignment="1">
      <alignment horizontal="center" vertical="center"/>
    </xf>
    <xf numFmtId="0" fontId="63" fillId="22" borderId="2" xfId="0" applyFont="1" applyFill="1" applyBorder="1" applyAlignment="1">
      <alignment horizontal="center" vertical="center"/>
    </xf>
    <xf numFmtId="0" fontId="63" fillId="22" borderId="3" xfId="0" applyFont="1" applyFill="1" applyBorder="1" applyAlignment="1">
      <alignment horizontal="center" vertical="center"/>
    </xf>
    <xf numFmtId="0" fontId="63" fillId="22" borderId="4" xfId="0" applyFont="1" applyFill="1" applyBorder="1" applyAlignment="1">
      <alignment horizontal="center" vertical="center"/>
    </xf>
    <xf numFmtId="9" fontId="0" fillId="22" borderId="1" xfId="0" applyNumberFormat="1" applyFill="1" applyBorder="1" applyAlignment="1">
      <alignment horizontal="center" vertical="center"/>
    </xf>
    <xf numFmtId="0" fontId="0" fillId="0" borderId="0" xfId="0" applyAlignment="1">
      <alignment horizontal="left" vertical="center" wrapText="1" indent="1"/>
    </xf>
    <xf numFmtId="0" fontId="88" fillId="0" borderId="0" xfId="13" applyFont="1" applyAlignment="1">
      <alignment horizontal="left" wrapText="1"/>
    </xf>
    <xf numFmtId="176" fontId="72" fillId="0" borderId="2" xfId="4" applyNumberFormat="1" applyFont="1" applyBorder="1" applyAlignment="1">
      <alignment horizontal="right" vertical="center"/>
    </xf>
    <xf numFmtId="176" fontId="72" fillId="0" borderId="3" xfId="4" applyNumberFormat="1" applyFont="1" applyBorder="1" applyAlignment="1">
      <alignment horizontal="right" vertical="center"/>
    </xf>
  </cellXfs>
  <cellStyles count="15">
    <cellStyle name="Гиперссылка" xfId="2" builtinId="8"/>
    <cellStyle name="Обычный" xfId="0" builtinId="0"/>
    <cellStyle name="Обычный 2" xfId="4" xr:uid="{00000000-0005-0000-0000-000003000000}"/>
    <cellStyle name="Обычный 3" xfId="3" xr:uid="{00000000-0005-0000-0000-000004000000}"/>
    <cellStyle name="Обычный 4" xfId="13" xr:uid="{00000000-0005-0000-0000-000005000000}"/>
    <cellStyle name="Обычный 5" xfId="12" xr:uid="{00000000-0005-0000-0000-000006000000}"/>
    <cellStyle name="Обычный 6 2" xfId="6" xr:uid="{00000000-0005-0000-0000-000007000000}"/>
    <cellStyle name="Обычный 7" xfId="7" xr:uid="{00000000-0005-0000-0000-000008000000}"/>
    <cellStyle name="Обычный 8" xfId="9" xr:uid="{00000000-0005-0000-0000-000009000000}"/>
    <cellStyle name="Процентный" xfId="1" builtinId="5"/>
    <cellStyle name="Процентный 2" xfId="5" xr:uid="{00000000-0005-0000-0000-00000A000000}"/>
    <cellStyle name="Процентный 3" xfId="11" xr:uid="{00000000-0005-0000-0000-00000B000000}"/>
    <cellStyle name="Процентный 4" xfId="14" xr:uid="{00000000-0005-0000-0000-00000C000000}"/>
    <cellStyle name="Процентный 5" xfId="8" xr:uid="{00000000-0005-0000-0000-00000D000000}"/>
    <cellStyle name="Процентный 6" xfId="10" xr:uid="{00000000-0005-0000-0000-00000E000000}"/>
  </cellStyles>
  <dxfs count="0"/>
  <tableStyles count="0" defaultTableStyle="TableStyleMedium2" defaultPivotStyle="PivotStyleLight16"/>
  <colors>
    <mruColors>
      <color rgb="FFFFFF66"/>
      <color rgb="FF0000FF"/>
      <color rgb="FFA6C0F4"/>
      <color rgb="FF000099"/>
      <color rgb="FF008000"/>
      <color rgb="FFCC6600"/>
      <color rgb="FFFFFF99"/>
      <color rgb="FFA0F692"/>
      <color rgb="FF7030A0"/>
      <color rgb="FFFFD6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FC8F-4FBB-820B-F0D136EDA419}"/>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FC8F-4FBB-820B-F0D136EDA419}"/>
            </c:ext>
          </c:extLst>
        </c:ser>
        <c:dLbls>
          <c:showLegendKey val="0"/>
          <c:showVal val="0"/>
          <c:showCatName val="0"/>
          <c:showSerName val="0"/>
          <c:showPercent val="0"/>
          <c:showBubbleSize val="0"/>
        </c:dLbls>
        <c:gapWidth val="150"/>
        <c:overlap val="50"/>
        <c:axId val="363283880"/>
        <c:axId val="363284664"/>
      </c:barChart>
      <c:catAx>
        <c:axId val="363283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363284664"/>
        <c:crosses val="autoZero"/>
        <c:auto val="1"/>
        <c:lblAlgn val="ctr"/>
        <c:lblOffset val="100"/>
        <c:tickLblSkip val="1"/>
        <c:tickMarkSkip val="1"/>
        <c:noMultiLvlLbl val="0"/>
      </c:catAx>
      <c:valAx>
        <c:axId val="3632846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363283880"/>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ru-RU"/>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portrait"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29E5-4AC7-A03A-C87C97FA6344}"/>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29E5-4AC7-A03A-C87C97FA6344}"/>
            </c:ext>
          </c:extLst>
        </c:ser>
        <c:dLbls>
          <c:showLegendKey val="0"/>
          <c:showVal val="0"/>
          <c:showCatName val="0"/>
          <c:showSerName val="0"/>
          <c:showPercent val="0"/>
          <c:showBubbleSize val="0"/>
        </c:dLbls>
        <c:gapWidth val="150"/>
        <c:overlap val="50"/>
        <c:axId val="436871952"/>
        <c:axId val="437314512"/>
      </c:barChart>
      <c:catAx>
        <c:axId val="436871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437314512"/>
        <c:crosses val="autoZero"/>
        <c:auto val="1"/>
        <c:lblAlgn val="ctr"/>
        <c:lblOffset val="100"/>
        <c:tickLblSkip val="1"/>
        <c:tickMarkSkip val="1"/>
        <c:noMultiLvlLbl val="0"/>
      </c:catAx>
      <c:valAx>
        <c:axId val="4373145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436871952"/>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ru-RU"/>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portrait"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Рентабельность активов</c:v>
          </c:tx>
          <c:spPr>
            <a:ln w="25400">
              <a:solidFill>
                <a:srgbClr val="008000"/>
              </a:solidFill>
              <a:prstDash val="solid"/>
            </a:ln>
          </c:spPr>
          <c:marker>
            <c:symbol val="diamond"/>
            <c:size val="6"/>
            <c:spPr>
              <a:solidFill>
                <a:srgbClr val="008000"/>
              </a:solidFill>
              <a:ln>
                <a:solidFill>
                  <a:srgbClr val="008000"/>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-8.2356202546663329E-2</c:v>
              </c:pt>
              <c:pt idx="1">
                <c:v>-8.5893118060855464E-2</c:v>
              </c:pt>
              <c:pt idx="2">
                <c:v>-6.0076643309720804E-2</c:v>
              </c:pt>
              <c:pt idx="3">
                <c:v>-6.3903564879169567E-2</c:v>
              </c:pt>
              <c:pt idx="4">
                <c:v>-3.0931489974577727E-2</c:v>
              </c:pt>
              <c:pt idx="5">
                <c:v>-3.1911777869860644E-2</c:v>
              </c:pt>
              <c:pt idx="6">
                <c:v>5.3906170484177042E-3</c:v>
              </c:pt>
              <c:pt idx="7">
                <c:v>5.3605280090975281E-3</c:v>
              </c:pt>
              <c:pt idx="8">
                <c:v>5.3319459634176333E-3</c:v>
              </c:pt>
              <c:pt idx="9">
                <c:v>5.3036670970482164E-3</c:v>
              </c:pt>
              <c:pt idx="10">
                <c:v>5.275686611552189E-3</c:v>
              </c:pt>
              <c:pt idx="11">
                <c:v>5.2479998092212531E-3</c:v>
              </c:pt>
              <c:pt idx="12">
                <c:v>5.2206020904465699E-3</c:v>
              </c:pt>
              <c:pt idx="13">
                <c:v>5.1934889511713739E-3</c:v>
              </c:pt>
              <c:pt idx="14">
                <c:v>5.1666559804225461E-3</c:v>
              </c:pt>
              <c:pt idx="15">
                <c:v>5.1400988579183198E-3</c:v>
              </c:pt>
              <c:pt idx="16">
                <c:v>5.1138133517493849E-3</c:v>
              </c:pt>
              <c:pt idx="17">
                <c:v>5.0877953161307873E-3</c:v>
              </c:pt>
              <c:pt idx="18">
                <c:v>5.062040689222099E-3</c:v>
              </c:pt>
              <c:pt idx="19">
                <c:v>5.0365454910137669E-3</c:v>
              </c:pt>
            </c:numLit>
          </c:val>
          <c:smooth val="1"/>
          <c:extLst>
            <c:ext xmlns:c16="http://schemas.microsoft.com/office/drawing/2014/chart" uri="{C3380CC4-5D6E-409C-BE32-E72D297353CC}">
              <c16:uniqueId val="{00000000-5138-420E-BF4C-82752F12A94B}"/>
            </c:ext>
          </c:extLst>
        </c:ser>
        <c:ser>
          <c:idx val="1"/>
          <c:order val="1"/>
          <c:tx>
            <c:v>Рентабельность постоянных активов</c:v>
          </c:tx>
          <c:spPr>
            <a:ln w="254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20"/>
              <c:pt idx="0">
                <c:v>-9.4576567222923374E-2</c:v>
              </c:pt>
              <c:pt idx="1">
                <c:v>-9.7132690661380763E-2</c:v>
              </c:pt>
              <c:pt idx="2">
                <c:v>-6.674360072424157E-2</c:v>
              </c:pt>
              <c:pt idx="3">
                <c:v>-7.0788667434801653E-2</c:v>
              </c:pt>
              <c:pt idx="4">
                <c:v>-3.4778790200832924E-2</c:v>
              </c:pt>
              <c:pt idx="5">
                <c:v>-3.7177327456062781E-2</c:v>
              </c:pt>
              <c:pt idx="6">
                <c:v>6.6570752924746072E-3</c:v>
              </c:pt>
              <c:pt idx="7">
                <c:v>7.1896413158725756E-3</c:v>
              </c:pt>
              <c:pt idx="8">
                <c:v>7.8148275172527995E-3</c:v>
              </c:pt>
              <c:pt idx="9">
                <c:v>8.5590968046102105E-3</c:v>
              </c:pt>
              <c:pt idx="10">
                <c:v>9.4600543629902323E-3</c:v>
              </c:pt>
              <c:pt idx="11">
                <c:v>1.0573001935106734E-2</c:v>
              </c:pt>
              <c:pt idx="12">
                <c:v>1.1982735526454298E-2</c:v>
              </c:pt>
              <c:pt idx="13">
                <c:v>1.3826233299754962E-2</c:v>
              </c:pt>
              <c:pt idx="14">
                <c:v>1.6340093899710414E-2</c:v>
              </c:pt>
              <c:pt idx="15">
                <c:v>1.9971225877423848E-2</c:v>
              </c:pt>
              <c:pt idx="16">
                <c:v>2.567729041383068E-2</c:v>
              </c:pt>
              <c:pt idx="17">
                <c:v>3.5948206579362978E-2</c:v>
              </c:pt>
              <c:pt idx="18">
                <c:v>5.9913677632271692E-2</c:v>
              </c:pt>
              <c:pt idx="19">
                <c:v>0</c:v>
              </c:pt>
            </c:numLit>
          </c:val>
          <c:smooth val="1"/>
          <c:extLst>
            <c:ext xmlns:c16="http://schemas.microsoft.com/office/drawing/2014/chart" uri="{C3380CC4-5D6E-409C-BE32-E72D297353CC}">
              <c16:uniqueId val="{00000001-5138-420E-BF4C-82752F12A94B}"/>
            </c:ext>
          </c:extLst>
        </c:ser>
        <c:dLbls>
          <c:showLegendKey val="0"/>
          <c:showVal val="0"/>
          <c:showCatName val="0"/>
          <c:showSerName val="0"/>
          <c:showPercent val="0"/>
          <c:showBubbleSize val="0"/>
        </c:dLbls>
        <c:marker val="1"/>
        <c:smooth val="0"/>
        <c:axId val="437313728"/>
        <c:axId val="437314120"/>
      </c:lineChart>
      <c:catAx>
        <c:axId val="437313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437314120"/>
        <c:crosses val="autoZero"/>
        <c:auto val="1"/>
        <c:lblAlgn val="ctr"/>
        <c:lblOffset val="100"/>
        <c:tickLblSkip val="1"/>
        <c:tickMarkSkip val="1"/>
        <c:noMultiLvlLbl val="0"/>
      </c:catAx>
      <c:valAx>
        <c:axId val="4373141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437313728"/>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ru-RU"/>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portrait"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Cyr"/>
              <a:ea typeface="Arial Cyr"/>
              <a:cs typeface="Arial Cyr"/>
            </a:defRPr>
          </a:pPr>
          <a:endParaRPr lang="ru-RU"/>
        </a:p>
      </c:txPr>
    </c:title>
    <c:autoTitleDeleted val="0"/>
    <c:plotArea>
      <c:layout/>
      <c:barChart>
        <c:barDir val="col"/>
        <c:grouping val="clustered"/>
        <c:varyColors val="0"/>
        <c:ser>
          <c:idx val="0"/>
          <c:order val="0"/>
          <c:tx>
            <c:v>Чистый оборотный капитал</c:v>
          </c:tx>
          <c:spPr>
            <a:solidFill>
              <a:srgbClr val="808000"/>
            </a:solidFill>
            <a:ln w="12700">
              <a:solidFill>
                <a:srgbClr val="000000"/>
              </a:solidFill>
              <a:prstDash val="solid"/>
            </a:ln>
          </c:spPr>
          <c:invertIfNegative val="0"/>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169150.71415254229</c:v>
              </c:pt>
              <c:pt idx="1">
                <c:v>121058.20796610165</c:v>
              </c:pt>
              <c:pt idx="2">
                <c:v>110919.40576271182</c:v>
              </c:pt>
              <c:pt idx="3">
                <c:v>100780.60355932199</c:v>
              </c:pt>
              <c:pt idx="4">
                <c:v>128595.50533898298</c:v>
              </c:pt>
              <c:pt idx="5">
                <c:v>156410.40711864393</c:v>
              </c:pt>
              <c:pt idx="6">
                <c:v>222179.0128813558</c:v>
              </c:pt>
              <c:pt idx="7">
                <c:v>287947.61864406778</c:v>
              </c:pt>
              <c:pt idx="8">
                <c:v>353716.22440677957</c:v>
              </c:pt>
              <c:pt idx="9">
                <c:v>419484.83016949147</c:v>
              </c:pt>
              <c:pt idx="10">
                <c:v>485253.43593220331</c:v>
              </c:pt>
              <c:pt idx="11">
                <c:v>551022.04169491492</c:v>
              </c:pt>
              <c:pt idx="12">
                <c:v>616790.64745762676</c:v>
              </c:pt>
              <c:pt idx="13">
                <c:v>682559.25322033861</c:v>
              </c:pt>
              <c:pt idx="14">
                <c:v>748327.85898305045</c:v>
              </c:pt>
              <c:pt idx="15">
                <c:v>814096.46474576229</c:v>
              </c:pt>
              <c:pt idx="16">
                <c:v>879865.07050847413</c:v>
              </c:pt>
              <c:pt idx="17">
                <c:v>945633.67627118598</c:v>
              </c:pt>
              <c:pt idx="18">
                <c:v>1011402.2820338979</c:v>
              </c:pt>
              <c:pt idx="19">
                <c:v>1077170.8877966099</c:v>
              </c:pt>
            </c:numLit>
          </c:val>
          <c:extLst>
            <c:ext xmlns:c16="http://schemas.microsoft.com/office/drawing/2014/chart" uri="{C3380CC4-5D6E-409C-BE32-E72D297353CC}">
              <c16:uniqueId val="{00000000-4FE7-4AD4-9BA1-3472C00C31DE}"/>
            </c:ext>
          </c:extLst>
        </c:ser>
        <c:dLbls>
          <c:showLegendKey val="0"/>
          <c:showVal val="0"/>
          <c:showCatName val="0"/>
          <c:showSerName val="0"/>
          <c:showPercent val="0"/>
          <c:showBubbleSize val="0"/>
        </c:dLbls>
        <c:gapWidth val="150"/>
        <c:axId val="437316472"/>
        <c:axId val="437317256"/>
      </c:barChart>
      <c:catAx>
        <c:axId val="437316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ru-RU"/>
          </a:p>
        </c:txPr>
        <c:crossAx val="437317256"/>
        <c:crosses val="autoZero"/>
        <c:auto val="1"/>
        <c:lblAlgn val="ctr"/>
        <c:lblOffset val="100"/>
        <c:tickLblSkip val="1"/>
        <c:tickMarkSkip val="1"/>
        <c:noMultiLvlLbl val="0"/>
      </c:catAx>
      <c:valAx>
        <c:axId val="4373172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ru-RU"/>
          </a:p>
        </c:txPr>
        <c:crossAx val="437316472"/>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ru-RU"/>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portrait"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c:ext xmlns:c16="http://schemas.microsoft.com/office/drawing/2014/chart" uri="{C3380CC4-5D6E-409C-BE32-E72D297353CC}">
              <c16:uniqueId val="{00000000-95A9-4933-8DBB-EC8B900979F3}"/>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c:ext xmlns:c16="http://schemas.microsoft.com/office/drawing/2014/chart" uri="{C3380CC4-5D6E-409C-BE32-E72D297353CC}">
              <c16:uniqueId val="{00000001-95A9-4933-8DBB-EC8B900979F3}"/>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c:ext xmlns:c16="http://schemas.microsoft.com/office/drawing/2014/chart" uri="{C3380CC4-5D6E-409C-BE32-E72D297353CC}">
              <c16:uniqueId val="{00000002-95A9-4933-8DBB-EC8B900979F3}"/>
            </c:ext>
          </c:extLst>
        </c:ser>
        <c:dLbls>
          <c:showLegendKey val="0"/>
          <c:showVal val="0"/>
          <c:showCatName val="0"/>
          <c:showSerName val="0"/>
          <c:showPercent val="0"/>
          <c:showBubbleSize val="0"/>
        </c:dLbls>
        <c:marker val="1"/>
        <c:smooth val="0"/>
        <c:axId val="437316864"/>
        <c:axId val="437317648"/>
      </c:lineChart>
      <c:catAx>
        <c:axId val="437316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437317648"/>
        <c:crosses val="autoZero"/>
        <c:auto val="1"/>
        <c:lblAlgn val="ctr"/>
        <c:lblOffset val="100"/>
        <c:tickLblSkip val="1"/>
        <c:tickMarkSkip val="1"/>
        <c:noMultiLvlLbl val="0"/>
      </c:catAx>
      <c:valAx>
        <c:axId val="4373176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437316864"/>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ru-RU"/>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portrait"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8C04-44A3-BC36-B4EC2F58413D}"/>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8C04-44A3-BC36-B4EC2F58413D}"/>
            </c:ext>
          </c:extLst>
        </c:ser>
        <c:dLbls>
          <c:showLegendKey val="0"/>
          <c:showVal val="0"/>
          <c:showCatName val="0"/>
          <c:showSerName val="0"/>
          <c:showPercent val="0"/>
          <c:showBubbleSize val="0"/>
        </c:dLbls>
        <c:gapWidth val="150"/>
        <c:overlap val="50"/>
        <c:axId val="437320000"/>
        <c:axId val="437315688"/>
      </c:barChart>
      <c:catAx>
        <c:axId val="437320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437315688"/>
        <c:crosses val="autoZero"/>
        <c:auto val="1"/>
        <c:lblAlgn val="ctr"/>
        <c:lblOffset val="100"/>
        <c:tickLblSkip val="1"/>
        <c:tickMarkSkip val="1"/>
        <c:noMultiLvlLbl val="0"/>
      </c:catAx>
      <c:valAx>
        <c:axId val="4373156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437320000"/>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ru-RU"/>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portrait"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c:ext xmlns:c16="http://schemas.microsoft.com/office/drawing/2014/chart" uri="{C3380CC4-5D6E-409C-BE32-E72D297353CC}">
              <c16:uniqueId val="{00000000-6AB6-4107-AF35-03F543373918}"/>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c:ext xmlns:c16="http://schemas.microsoft.com/office/drawing/2014/chart" uri="{C3380CC4-5D6E-409C-BE32-E72D297353CC}">
              <c16:uniqueId val="{00000001-6AB6-4107-AF35-03F543373918}"/>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c:ext xmlns:c16="http://schemas.microsoft.com/office/drawing/2014/chart" uri="{C3380CC4-5D6E-409C-BE32-E72D297353CC}">
              <c16:uniqueId val="{00000002-6AB6-4107-AF35-03F543373918}"/>
            </c:ext>
          </c:extLst>
        </c:ser>
        <c:dLbls>
          <c:showLegendKey val="0"/>
          <c:showVal val="0"/>
          <c:showCatName val="0"/>
          <c:showSerName val="0"/>
          <c:showPercent val="0"/>
          <c:showBubbleSize val="0"/>
        </c:dLbls>
        <c:marker val="1"/>
        <c:smooth val="0"/>
        <c:axId val="363286624"/>
        <c:axId val="363279176"/>
      </c:lineChart>
      <c:catAx>
        <c:axId val="363286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363279176"/>
        <c:crosses val="autoZero"/>
        <c:auto val="1"/>
        <c:lblAlgn val="ctr"/>
        <c:lblOffset val="100"/>
        <c:tickLblSkip val="1"/>
        <c:tickMarkSkip val="1"/>
        <c:noMultiLvlLbl val="0"/>
      </c:catAx>
      <c:valAx>
        <c:axId val="3632791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363286624"/>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ru-RU"/>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portrait"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6E71-4325-B4F5-A384D89F99EA}"/>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6E71-4325-B4F5-A384D89F99EA}"/>
            </c:ext>
          </c:extLst>
        </c:ser>
        <c:dLbls>
          <c:showLegendKey val="0"/>
          <c:showVal val="0"/>
          <c:showCatName val="0"/>
          <c:showSerName val="0"/>
          <c:showPercent val="0"/>
          <c:showBubbleSize val="0"/>
        </c:dLbls>
        <c:gapWidth val="150"/>
        <c:overlap val="50"/>
        <c:axId val="363280744"/>
        <c:axId val="363281136"/>
      </c:barChart>
      <c:catAx>
        <c:axId val="363280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363281136"/>
        <c:crosses val="autoZero"/>
        <c:auto val="1"/>
        <c:lblAlgn val="ctr"/>
        <c:lblOffset val="100"/>
        <c:tickLblSkip val="1"/>
        <c:tickMarkSkip val="1"/>
        <c:noMultiLvlLbl val="0"/>
      </c:catAx>
      <c:valAx>
        <c:axId val="3632811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363280744"/>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ru-RU"/>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portrait"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Рентабельность активов</c:v>
          </c:tx>
          <c:spPr>
            <a:ln w="25400">
              <a:solidFill>
                <a:srgbClr val="008000"/>
              </a:solidFill>
              <a:prstDash val="solid"/>
            </a:ln>
          </c:spPr>
          <c:marker>
            <c:symbol val="diamond"/>
            <c:size val="6"/>
            <c:spPr>
              <a:solidFill>
                <a:srgbClr val="008000"/>
              </a:solidFill>
              <a:ln>
                <a:solidFill>
                  <a:srgbClr val="008000"/>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-8.2356202546663329E-2</c:v>
              </c:pt>
              <c:pt idx="1">
                <c:v>-8.5893118060855464E-2</c:v>
              </c:pt>
              <c:pt idx="2">
                <c:v>-6.0076643309720804E-2</c:v>
              </c:pt>
              <c:pt idx="3">
                <c:v>-6.3903564879169567E-2</c:v>
              </c:pt>
              <c:pt idx="4">
                <c:v>-3.0931489974577727E-2</c:v>
              </c:pt>
              <c:pt idx="5">
                <c:v>-3.1911777869860644E-2</c:v>
              </c:pt>
              <c:pt idx="6">
                <c:v>5.3906170484177042E-3</c:v>
              </c:pt>
              <c:pt idx="7">
                <c:v>5.3605280090975281E-3</c:v>
              </c:pt>
              <c:pt idx="8">
                <c:v>5.3319459634176333E-3</c:v>
              </c:pt>
              <c:pt idx="9">
                <c:v>5.3036670970482164E-3</c:v>
              </c:pt>
              <c:pt idx="10">
                <c:v>5.275686611552189E-3</c:v>
              </c:pt>
              <c:pt idx="11">
                <c:v>5.2479998092212531E-3</c:v>
              </c:pt>
              <c:pt idx="12">
                <c:v>5.2206020904465699E-3</c:v>
              </c:pt>
              <c:pt idx="13">
                <c:v>5.1934889511713739E-3</c:v>
              </c:pt>
              <c:pt idx="14">
                <c:v>5.1666559804225461E-3</c:v>
              </c:pt>
              <c:pt idx="15">
                <c:v>5.1400988579183198E-3</c:v>
              </c:pt>
              <c:pt idx="16">
                <c:v>5.1138133517493849E-3</c:v>
              </c:pt>
              <c:pt idx="17">
                <c:v>5.0877953161307873E-3</c:v>
              </c:pt>
              <c:pt idx="18">
                <c:v>5.062040689222099E-3</c:v>
              </c:pt>
              <c:pt idx="19">
                <c:v>5.0365454910137669E-3</c:v>
              </c:pt>
            </c:numLit>
          </c:val>
          <c:smooth val="1"/>
          <c:extLst>
            <c:ext xmlns:c16="http://schemas.microsoft.com/office/drawing/2014/chart" uri="{C3380CC4-5D6E-409C-BE32-E72D297353CC}">
              <c16:uniqueId val="{00000000-3AB6-45BC-984E-5F123C233480}"/>
            </c:ext>
          </c:extLst>
        </c:ser>
        <c:ser>
          <c:idx val="1"/>
          <c:order val="1"/>
          <c:tx>
            <c:v>Рентабельность постоянных активов</c:v>
          </c:tx>
          <c:spPr>
            <a:ln w="254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20"/>
              <c:pt idx="0">
                <c:v>-9.4576567222923374E-2</c:v>
              </c:pt>
              <c:pt idx="1">
                <c:v>-9.7132690661380763E-2</c:v>
              </c:pt>
              <c:pt idx="2">
                <c:v>-6.674360072424157E-2</c:v>
              </c:pt>
              <c:pt idx="3">
                <c:v>-7.0788667434801653E-2</c:v>
              </c:pt>
              <c:pt idx="4">
                <c:v>-3.4778790200832924E-2</c:v>
              </c:pt>
              <c:pt idx="5">
                <c:v>-3.7177327456062781E-2</c:v>
              </c:pt>
              <c:pt idx="6">
                <c:v>6.6570752924746072E-3</c:v>
              </c:pt>
              <c:pt idx="7">
                <c:v>7.1896413158725756E-3</c:v>
              </c:pt>
              <c:pt idx="8">
                <c:v>7.8148275172527995E-3</c:v>
              </c:pt>
              <c:pt idx="9">
                <c:v>8.5590968046102105E-3</c:v>
              </c:pt>
              <c:pt idx="10">
                <c:v>9.4600543629902323E-3</c:v>
              </c:pt>
              <c:pt idx="11">
                <c:v>1.0573001935106734E-2</c:v>
              </c:pt>
              <c:pt idx="12">
                <c:v>1.1982735526454298E-2</c:v>
              </c:pt>
              <c:pt idx="13">
                <c:v>1.3826233299754962E-2</c:v>
              </c:pt>
              <c:pt idx="14">
                <c:v>1.6340093899710414E-2</c:v>
              </c:pt>
              <c:pt idx="15">
                <c:v>1.9971225877423848E-2</c:v>
              </c:pt>
              <c:pt idx="16">
                <c:v>2.567729041383068E-2</c:v>
              </c:pt>
              <c:pt idx="17">
                <c:v>3.5948206579362978E-2</c:v>
              </c:pt>
              <c:pt idx="18">
                <c:v>5.9913677632271692E-2</c:v>
              </c:pt>
              <c:pt idx="19">
                <c:v>0</c:v>
              </c:pt>
            </c:numLit>
          </c:val>
          <c:smooth val="1"/>
          <c:extLst>
            <c:ext xmlns:c16="http://schemas.microsoft.com/office/drawing/2014/chart" uri="{C3380CC4-5D6E-409C-BE32-E72D297353CC}">
              <c16:uniqueId val="{00000001-3AB6-45BC-984E-5F123C233480}"/>
            </c:ext>
          </c:extLst>
        </c:ser>
        <c:dLbls>
          <c:showLegendKey val="0"/>
          <c:showVal val="0"/>
          <c:showCatName val="0"/>
          <c:showSerName val="0"/>
          <c:showPercent val="0"/>
          <c:showBubbleSize val="0"/>
        </c:dLbls>
        <c:marker val="1"/>
        <c:smooth val="0"/>
        <c:axId val="436869992"/>
        <c:axId val="436866464"/>
      </c:lineChart>
      <c:catAx>
        <c:axId val="436869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436866464"/>
        <c:crosses val="autoZero"/>
        <c:auto val="1"/>
        <c:lblAlgn val="ctr"/>
        <c:lblOffset val="100"/>
        <c:tickLblSkip val="1"/>
        <c:tickMarkSkip val="1"/>
        <c:noMultiLvlLbl val="0"/>
      </c:catAx>
      <c:valAx>
        <c:axId val="4368664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436869992"/>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ru-RU"/>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portrait"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Cyr"/>
              <a:ea typeface="Arial Cyr"/>
              <a:cs typeface="Arial Cyr"/>
            </a:defRPr>
          </a:pPr>
          <a:endParaRPr lang="ru-RU"/>
        </a:p>
      </c:txPr>
    </c:title>
    <c:autoTitleDeleted val="0"/>
    <c:plotArea>
      <c:layout/>
      <c:barChart>
        <c:barDir val="col"/>
        <c:grouping val="clustered"/>
        <c:varyColors val="0"/>
        <c:ser>
          <c:idx val="0"/>
          <c:order val="0"/>
          <c:tx>
            <c:v>Чистый оборотный капитал</c:v>
          </c:tx>
          <c:spPr>
            <a:solidFill>
              <a:srgbClr val="808000"/>
            </a:solidFill>
            <a:ln w="12700">
              <a:solidFill>
                <a:srgbClr val="000000"/>
              </a:solidFill>
              <a:prstDash val="solid"/>
            </a:ln>
          </c:spPr>
          <c:invertIfNegative val="0"/>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169150.71415254229</c:v>
              </c:pt>
              <c:pt idx="1">
                <c:v>121058.20796610165</c:v>
              </c:pt>
              <c:pt idx="2">
                <c:v>110919.40576271182</c:v>
              </c:pt>
              <c:pt idx="3">
                <c:v>100780.60355932199</c:v>
              </c:pt>
              <c:pt idx="4">
                <c:v>128595.50533898298</c:v>
              </c:pt>
              <c:pt idx="5">
                <c:v>156410.40711864393</c:v>
              </c:pt>
              <c:pt idx="6">
                <c:v>222179.0128813558</c:v>
              </c:pt>
              <c:pt idx="7">
                <c:v>287947.61864406778</c:v>
              </c:pt>
              <c:pt idx="8">
                <c:v>353716.22440677957</c:v>
              </c:pt>
              <c:pt idx="9">
                <c:v>419484.83016949147</c:v>
              </c:pt>
              <c:pt idx="10">
                <c:v>485253.43593220331</c:v>
              </c:pt>
              <c:pt idx="11">
                <c:v>551022.04169491492</c:v>
              </c:pt>
              <c:pt idx="12">
                <c:v>616790.64745762676</c:v>
              </c:pt>
              <c:pt idx="13">
                <c:v>682559.25322033861</c:v>
              </c:pt>
              <c:pt idx="14">
                <c:v>748327.85898305045</c:v>
              </c:pt>
              <c:pt idx="15">
                <c:v>814096.46474576229</c:v>
              </c:pt>
              <c:pt idx="16">
                <c:v>879865.07050847413</c:v>
              </c:pt>
              <c:pt idx="17">
                <c:v>945633.67627118598</c:v>
              </c:pt>
              <c:pt idx="18">
                <c:v>1011402.2820338979</c:v>
              </c:pt>
              <c:pt idx="19">
                <c:v>1077170.8877966099</c:v>
              </c:pt>
            </c:numLit>
          </c:val>
          <c:extLst>
            <c:ext xmlns:c16="http://schemas.microsoft.com/office/drawing/2014/chart" uri="{C3380CC4-5D6E-409C-BE32-E72D297353CC}">
              <c16:uniqueId val="{00000000-482F-4589-9C95-87BA679FC655}"/>
            </c:ext>
          </c:extLst>
        </c:ser>
        <c:dLbls>
          <c:showLegendKey val="0"/>
          <c:showVal val="0"/>
          <c:showCatName val="0"/>
          <c:showSerName val="0"/>
          <c:showPercent val="0"/>
          <c:showBubbleSize val="0"/>
        </c:dLbls>
        <c:gapWidth val="150"/>
        <c:axId val="436870776"/>
        <c:axId val="436867248"/>
      </c:barChart>
      <c:catAx>
        <c:axId val="436870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ru-RU"/>
          </a:p>
        </c:txPr>
        <c:crossAx val="436867248"/>
        <c:crosses val="autoZero"/>
        <c:auto val="1"/>
        <c:lblAlgn val="ctr"/>
        <c:lblOffset val="100"/>
        <c:tickLblSkip val="1"/>
        <c:tickMarkSkip val="1"/>
        <c:noMultiLvlLbl val="0"/>
      </c:catAx>
      <c:valAx>
        <c:axId val="4368672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ru-RU"/>
          </a:p>
        </c:txPr>
        <c:crossAx val="436870776"/>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ru-RU"/>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portrait"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c:ext xmlns:c16="http://schemas.microsoft.com/office/drawing/2014/chart" uri="{C3380CC4-5D6E-409C-BE32-E72D297353CC}">
              <c16:uniqueId val="{00000000-AF3B-4B9A-96B4-1FE0087B06B5}"/>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c:ext xmlns:c16="http://schemas.microsoft.com/office/drawing/2014/chart" uri="{C3380CC4-5D6E-409C-BE32-E72D297353CC}">
              <c16:uniqueId val="{00000001-AF3B-4B9A-96B4-1FE0087B06B5}"/>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c:ext xmlns:c16="http://schemas.microsoft.com/office/drawing/2014/chart" uri="{C3380CC4-5D6E-409C-BE32-E72D297353CC}">
              <c16:uniqueId val="{00000002-AF3B-4B9A-96B4-1FE0087B06B5}"/>
            </c:ext>
          </c:extLst>
        </c:ser>
        <c:dLbls>
          <c:showLegendKey val="0"/>
          <c:showVal val="0"/>
          <c:showCatName val="0"/>
          <c:showSerName val="0"/>
          <c:showPercent val="0"/>
          <c:showBubbleSize val="0"/>
        </c:dLbls>
        <c:marker val="1"/>
        <c:smooth val="0"/>
        <c:axId val="436867640"/>
        <c:axId val="436866072"/>
      </c:lineChart>
      <c:catAx>
        <c:axId val="436867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436866072"/>
        <c:crosses val="autoZero"/>
        <c:auto val="1"/>
        <c:lblAlgn val="ctr"/>
        <c:lblOffset val="100"/>
        <c:tickLblSkip val="1"/>
        <c:tickMarkSkip val="1"/>
        <c:noMultiLvlLbl val="0"/>
      </c:catAx>
      <c:valAx>
        <c:axId val="4368660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436867640"/>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ru-RU"/>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portrait"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2C62-4FC9-9219-7A0FB301748A}"/>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2C62-4FC9-9219-7A0FB301748A}"/>
            </c:ext>
          </c:extLst>
        </c:ser>
        <c:dLbls>
          <c:showLegendKey val="0"/>
          <c:showVal val="0"/>
          <c:showCatName val="0"/>
          <c:showSerName val="0"/>
          <c:showPercent val="0"/>
          <c:showBubbleSize val="0"/>
        </c:dLbls>
        <c:gapWidth val="150"/>
        <c:overlap val="50"/>
        <c:axId val="436873128"/>
        <c:axId val="436873520"/>
      </c:barChart>
      <c:catAx>
        <c:axId val="436873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436873520"/>
        <c:crosses val="autoZero"/>
        <c:auto val="1"/>
        <c:lblAlgn val="ctr"/>
        <c:lblOffset val="100"/>
        <c:tickLblSkip val="1"/>
        <c:tickMarkSkip val="1"/>
        <c:noMultiLvlLbl val="0"/>
      </c:catAx>
      <c:valAx>
        <c:axId val="4368735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436873128"/>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ru-RU"/>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portrait"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C0C4-4E55-807C-413DD168E61D}"/>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C0C4-4E55-807C-413DD168E61D}"/>
            </c:ext>
          </c:extLst>
        </c:ser>
        <c:dLbls>
          <c:showLegendKey val="0"/>
          <c:showVal val="0"/>
          <c:showCatName val="0"/>
          <c:showSerName val="0"/>
          <c:showPercent val="0"/>
          <c:showBubbleSize val="0"/>
        </c:dLbls>
        <c:gapWidth val="150"/>
        <c:overlap val="50"/>
        <c:axId val="436868424"/>
        <c:axId val="436868816"/>
      </c:barChart>
      <c:catAx>
        <c:axId val="436868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436868816"/>
        <c:crosses val="autoZero"/>
        <c:auto val="1"/>
        <c:lblAlgn val="ctr"/>
        <c:lblOffset val="100"/>
        <c:tickLblSkip val="1"/>
        <c:tickMarkSkip val="1"/>
        <c:noMultiLvlLbl val="0"/>
      </c:catAx>
      <c:valAx>
        <c:axId val="4368688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436868424"/>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ru-RU"/>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portrait"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c:ext xmlns:c16="http://schemas.microsoft.com/office/drawing/2014/chart" uri="{C3380CC4-5D6E-409C-BE32-E72D297353CC}">
              <c16:uniqueId val="{00000000-6E96-48E0-A7C8-90309C76C605}"/>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c:ext xmlns:c16="http://schemas.microsoft.com/office/drawing/2014/chart" uri="{C3380CC4-5D6E-409C-BE32-E72D297353CC}">
              <c16:uniqueId val="{00000001-6E96-48E0-A7C8-90309C76C605}"/>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c:ext xmlns:c16="http://schemas.microsoft.com/office/drawing/2014/chart" uri="{C3380CC4-5D6E-409C-BE32-E72D297353CC}">
              <c16:uniqueId val="{00000002-6E96-48E0-A7C8-90309C76C605}"/>
            </c:ext>
          </c:extLst>
        </c:ser>
        <c:dLbls>
          <c:showLegendKey val="0"/>
          <c:showVal val="0"/>
          <c:showCatName val="0"/>
          <c:showSerName val="0"/>
          <c:showPercent val="0"/>
          <c:showBubbleSize val="0"/>
        </c:dLbls>
        <c:marker val="1"/>
        <c:smooth val="0"/>
        <c:axId val="436866856"/>
        <c:axId val="436869600"/>
      </c:lineChart>
      <c:catAx>
        <c:axId val="436866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436869600"/>
        <c:crosses val="autoZero"/>
        <c:auto val="1"/>
        <c:lblAlgn val="ctr"/>
        <c:lblOffset val="100"/>
        <c:tickLblSkip val="1"/>
        <c:tickMarkSkip val="1"/>
        <c:noMultiLvlLbl val="0"/>
      </c:catAx>
      <c:valAx>
        <c:axId val="4368696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ru-RU"/>
          </a:p>
        </c:txPr>
        <c:crossAx val="436866856"/>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ru-RU"/>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portrait" horizontalDpi="300"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342900</xdr:colOff>
      <xdr:row>0</xdr:row>
      <xdr:rowOff>0</xdr:rowOff>
    </xdr:to>
    <xdr:graphicFrame macro="">
      <xdr:nvGraphicFramePr>
        <xdr:cNvPr id="2" name="Диаграмма 1">
          <a:extLst>
            <a:ext uri="{FF2B5EF4-FFF2-40B4-BE49-F238E27FC236}">
              <a16:creationId xmlns:a16="http://schemas.microsoft.com/office/drawing/2014/main" id="{F456C37F-85DD-453A-84C5-19905AEA7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3" name="Диаграмма 2">
          <a:extLst>
            <a:ext uri="{FF2B5EF4-FFF2-40B4-BE49-F238E27FC236}">
              <a16:creationId xmlns:a16="http://schemas.microsoft.com/office/drawing/2014/main" id="{ADDAE7B1-E991-4913-AFA3-C7623500C4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4" name="Диаграмма 3">
          <a:extLst>
            <a:ext uri="{FF2B5EF4-FFF2-40B4-BE49-F238E27FC236}">
              <a16:creationId xmlns:a16="http://schemas.microsoft.com/office/drawing/2014/main" id="{6AA9844D-2F70-4EED-B426-A2D014DC27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5" name="Диаграмма 4">
          <a:extLst>
            <a:ext uri="{FF2B5EF4-FFF2-40B4-BE49-F238E27FC236}">
              <a16:creationId xmlns:a16="http://schemas.microsoft.com/office/drawing/2014/main" id="{E170D582-BD59-44EA-9F6C-2035F7B060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6" name="Диаграмма 5">
          <a:extLst>
            <a:ext uri="{FF2B5EF4-FFF2-40B4-BE49-F238E27FC236}">
              <a16:creationId xmlns:a16="http://schemas.microsoft.com/office/drawing/2014/main" id="{04DE84D2-EC60-419F-A4F8-14E2B660E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7" name="Диаграмма 6">
          <a:extLst>
            <a:ext uri="{FF2B5EF4-FFF2-40B4-BE49-F238E27FC236}">
              <a16:creationId xmlns:a16="http://schemas.microsoft.com/office/drawing/2014/main" id="{345D599F-D839-4535-B085-F7F21EFA14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8" name="Диаграмма 7">
          <a:extLst>
            <a:ext uri="{FF2B5EF4-FFF2-40B4-BE49-F238E27FC236}">
              <a16:creationId xmlns:a16="http://schemas.microsoft.com/office/drawing/2014/main" id="{BE0230CF-50BB-4DB1-B1D0-5939734F0F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9" name="Диаграмма 8">
          <a:extLst>
            <a:ext uri="{FF2B5EF4-FFF2-40B4-BE49-F238E27FC236}">
              <a16:creationId xmlns:a16="http://schemas.microsoft.com/office/drawing/2014/main" id="{9C70CA24-6E2D-4759-8E77-1ACB43BCD2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0" name="Диаграмма 9">
          <a:extLst>
            <a:ext uri="{FF2B5EF4-FFF2-40B4-BE49-F238E27FC236}">
              <a16:creationId xmlns:a16="http://schemas.microsoft.com/office/drawing/2014/main" id="{E87F13A7-931F-4310-9D8F-67A1095005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1" name="Диаграмма 10">
          <a:extLst>
            <a:ext uri="{FF2B5EF4-FFF2-40B4-BE49-F238E27FC236}">
              <a16:creationId xmlns:a16="http://schemas.microsoft.com/office/drawing/2014/main" id="{D169FE6E-4E02-4B37-887B-FF27DCC73B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2" name="Диаграмма 11">
          <a:extLst>
            <a:ext uri="{FF2B5EF4-FFF2-40B4-BE49-F238E27FC236}">
              <a16:creationId xmlns:a16="http://schemas.microsoft.com/office/drawing/2014/main" id="{A06BB840-BFEF-4976-B6DE-0FF56843CD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3" name="Диаграмма 12">
          <a:extLst>
            <a:ext uri="{FF2B5EF4-FFF2-40B4-BE49-F238E27FC236}">
              <a16:creationId xmlns:a16="http://schemas.microsoft.com/office/drawing/2014/main" id="{24F78D76-3646-4D47-8130-0D6312D1A3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4" name="Диаграмма 13">
          <a:extLst>
            <a:ext uri="{FF2B5EF4-FFF2-40B4-BE49-F238E27FC236}">
              <a16:creationId xmlns:a16="http://schemas.microsoft.com/office/drawing/2014/main" id="{CEE85080-32E8-41D5-A6BC-D63C5D6C59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5" name="Диаграмма 14">
          <a:extLst>
            <a:ext uri="{FF2B5EF4-FFF2-40B4-BE49-F238E27FC236}">
              <a16:creationId xmlns:a16="http://schemas.microsoft.com/office/drawing/2014/main" id="{C5C9D509-7FEC-43E6-A6FD-EAD3D75939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228600</xdr:colOff>
      <xdr:row>10</xdr:row>
      <xdr:rowOff>419099</xdr:rowOff>
    </xdr:from>
    <xdr:to>
      <xdr:col>16</xdr:col>
      <xdr:colOff>581025</xdr:colOff>
      <xdr:row>11</xdr:row>
      <xdr:rowOff>495299</xdr:rowOff>
    </xdr:to>
    <xdr:sp macro="" textlink="">
      <xdr:nvSpPr>
        <xdr:cNvPr id="2" name="Bent Arrow 1">
          <a:extLst>
            <a:ext uri="{FF2B5EF4-FFF2-40B4-BE49-F238E27FC236}">
              <a16:creationId xmlns:a16="http://schemas.microsoft.com/office/drawing/2014/main" id="{00000000-0008-0000-0900-000002000000}"/>
            </a:ext>
          </a:extLst>
        </xdr:cNvPr>
        <xdr:cNvSpPr/>
      </xdr:nvSpPr>
      <xdr:spPr>
        <a:xfrm flipV="1">
          <a:off x="9915525" y="2647949"/>
          <a:ext cx="352425" cy="581025"/>
        </a:xfrm>
        <a:prstGeom prst="bentArrow">
          <a:avLst>
            <a:gd name="adj1" fmla="val 25000"/>
            <a:gd name="adj2" fmla="val 20192"/>
            <a:gd name="adj3" fmla="val 25000"/>
            <a:gd name="adj4" fmla="val 43750"/>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t-EE"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iri/Documents/Hindamised/2015%20vormid/Turismiprojekti%20finantsanal&#252;&#252;si%20vorm%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TTA%20Kulgu\NT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erst/Documents/IVIA/toetusprogrammid/&#213;&#220;F/Ettevalmistus/Narva/Narva%20TI%20TTA/Puhastuluanaluu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VIA/&#1055;&#1080;&#1083;&#1086;&#1090;&#1085;&#1099;&#1077;%20&#1088;&#1072;&#1079;&#1088;&#1072;&#1073;&#1086;&#1090;&#1082;&#1080;/&#1055;&#1088;&#1086;&#1080;&#1079;&#1074;&#1086;&#1076;&#1089;&#1090;&#1074;&#1077;&#1085;&#1085;&#1099;&#1081;%20&#1080;&#1085;&#1082;&#1091;&#1073;&#1072;&#1090;&#1086;&#1088;/TTA/Fin_progno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hend"/>
      <sheetName val="Esileht"/>
      <sheetName val="1. Projekti elluviimise kulud"/>
      <sheetName val="2.a Tulud-kulud projektiga I"/>
      <sheetName val="2.b Tulud-kulud projektiga II"/>
      <sheetName val="3. Tulud-kulud projektita"/>
      <sheetName val="4. Lisanduvad tulud-kulud"/>
      <sheetName val="5. Abikõlblik kulu"/>
      <sheetName val="6. Rahavood"/>
      <sheetName val="7. Tasuvus"/>
      <sheetName val="Maksumäärad"/>
      <sheetName val="Arvestusperioodid"/>
    </sheetNames>
    <sheetDataSet>
      <sheetData sheetId="0"/>
      <sheetData sheetId="1"/>
      <sheetData sheetId="2"/>
      <sheetData sheetId="3"/>
      <sheetData sheetId="4"/>
      <sheetData sheetId="5"/>
      <sheetData sheetId="6"/>
      <sheetData sheetId="7"/>
      <sheetData sheetId="8">
        <row r="28">
          <cell r="D28">
            <v>0</v>
          </cell>
          <cell r="E28">
            <v>0</v>
          </cell>
          <cell r="F28">
            <v>0</v>
          </cell>
          <cell r="G28">
            <v>0</v>
          </cell>
          <cell r="H28">
            <v>0</v>
          </cell>
          <cell r="I28">
            <v>0</v>
          </cell>
          <cell r="J28">
            <v>0</v>
          </cell>
          <cell r="K28">
            <v>0</v>
          </cell>
          <cell r="L28">
            <v>0</v>
          </cell>
          <cell r="M28">
            <v>0</v>
          </cell>
          <cell r="N28">
            <v>0</v>
          </cell>
          <cell r="O28">
            <v>0</v>
          </cell>
          <cell r="S28">
            <v>0</v>
          </cell>
        </row>
      </sheetData>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i elluviimise kulud"/>
      <sheetName val="Vara jaakvaartus"/>
      <sheetName val="Makroprognoosid"/>
      <sheetName val="Eeldused_muugi"/>
      <sheetName val="Фин_модель_база"/>
      <sheetName val="Stsenaarium_NS_0"/>
      <sheetName val="B_Косвенный эффект 0"/>
      <sheetName val="B_Косвенный эффект"/>
      <sheetName val="Stsenaarium_NS_tais"/>
      <sheetName val="Inkrementaalne_tulud_kulud"/>
      <sheetName val="Diskonto A"/>
      <sheetName val="Diskonto B1"/>
      <sheetName val="Diskonto B2"/>
      <sheetName val="abikolblik kulu"/>
      <sheetName val="Трейлер"/>
      <sheetName val="Результаты"/>
      <sheetName val="Лист2"/>
      <sheetName val="Лист3"/>
      <sheetName val="Лист4"/>
      <sheetName val="Структура сценария"/>
      <sheetName val="Денежный поток"/>
      <sheetName val="Макропрогноз"/>
      <sheetName val="Маркетинг"/>
      <sheetName val="Finanseerimine"/>
      <sheetName val="copy"/>
      <sheetName val="GDP"/>
      <sheetName val="Inkrementaalne_tulud_kulud B"/>
    </sheetNames>
    <sheetDataSet>
      <sheetData sheetId="0">
        <row r="1">
          <cell r="F1" t="str">
            <v>Projekti realiseerimine</v>
          </cell>
        </row>
        <row r="2">
          <cell r="F2" t="str">
            <v>(Investeerimisperiood)</v>
          </cell>
          <cell r="H2">
            <v>1</v>
          </cell>
          <cell r="I2">
            <v>2</v>
          </cell>
          <cell r="J2">
            <v>3</v>
          </cell>
          <cell r="K2">
            <v>4</v>
          </cell>
          <cell r="L2">
            <v>5</v>
          </cell>
          <cell r="M2">
            <v>6</v>
          </cell>
          <cell r="N2">
            <v>7</v>
          </cell>
          <cell r="O2">
            <v>8</v>
          </cell>
          <cell r="P2">
            <v>9</v>
          </cell>
          <cell r="Q2">
            <v>10</v>
          </cell>
          <cell r="R2">
            <v>11</v>
          </cell>
          <cell r="S2">
            <v>12</v>
          </cell>
          <cell r="T2">
            <v>13</v>
          </cell>
          <cell r="U2">
            <v>14</v>
          </cell>
          <cell r="V2">
            <v>15</v>
          </cell>
          <cell r="W2">
            <v>16</v>
          </cell>
          <cell r="X2">
            <v>17</v>
          </cell>
          <cell r="Y2">
            <v>18</v>
          </cell>
          <cell r="Z2">
            <v>19</v>
          </cell>
          <cell r="AA2">
            <v>20</v>
          </cell>
          <cell r="AB2">
            <v>21</v>
          </cell>
          <cell r="AC2">
            <v>22</v>
          </cell>
          <cell r="AD2">
            <v>23</v>
          </cell>
          <cell r="AE2">
            <v>24</v>
          </cell>
          <cell r="AF2">
            <v>25</v>
          </cell>
        </row>
      </sheetData>
      <sheetData sheetId="1">
        <row r="3">
          <cell r="F3">
            <v>2016</v>
          </cell>
        </row>
      </sheetData>
      <sheetData sheetId="2">
        <row r="1">
          <cell r="F1" t="str">
            <v>Projekti</v>
          </cell>
        </row>
      </sheetData>
      <sheetData sheetId="3">
        <row r="18">
          <cell r="I18">
            <v>108892.4776</v>
          </cell>
        </row>
      </sheetData>
      <sheetData sheetId="4">
        <row r="2">
          <cell r="H2">
            <v>1</v>
          </cell>
        </row>
      </sheetData>
      <sheetData sheetId="5"/>
      <sheetData sheetId="6"/>
      <sheetData sheetId="7">
        <row r="82">
          <cell r="A82" t="str">
            <v>Net Cash flow</v>
          </cell>
        </row>
      </sheetData>
      <sheetData sheetId="8"/>
      <sheetData sheetId="9">
        <row r="1">
          <cell r="H1" t="str">
            <v>Periood peale projekti realiseerimist (aastad)</v>
          </cell>
        </row>
      </sheetData>
      <sheetData sheetId="10">
        <row r="24">
          <cell r="AG24">
            <v>-97.495697155511607</v>
          </cell>
        </row>
      </sheetData>
      <sheetData sheetId="11"/>
      <sheetData sheetId="12"/>
      <sheetData sheetId="13"/>
      <sheetData sheetId="14"/>
      <sheetData sheetId="15"/>
      <sheetData sheetId="16"/>
      <sheetData sheetId="17"/>
      <sheetData sheetId="18"/>
      <sheetData sheetId="19"/>
      <sheetData sheetId="20">
        <row r="16">
          <cell r="F16">
            <v>0</v>
          </cell>
        </row>
      </sheetData>
      <sheetData sheetId="21"/>
      <sheetData sheetId="22"/>
      <sheetData sheetId="23"/>
      <sheetData sheetId="24">
        <row r="11">
          <cell r="A11" t="str">
            <v>Näitaja</v>
          </cell>
        </row>
      </sheetData>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ileht"/>
      <sheetName val="1. Projekti elluviimise kulud"/>
      <sheetName val="Sisendandmed"/>
      <sheetName val="Eeldused_muugi"/>
      <sheetName val="2. Tulud-kulud projektiga"/>
      <sheetName val="B_Kaudne mõju"/>
      <sheetName val="Investeeringud"/>
      <sheetName val="Kasum"/>
      <sheetName val="Link tabel"/>
      <sheetName val="6. Rahavood"/>
      <sheetName val="Помещения"/>
      <sheetName val="Расходы"/>
      <sheetName val="Stat"/>
      <sheetName val="GDP"/>
      <sheetName val="B_Косвенный эффект 0"/>
      <sheetName val="Palgatasemad ja sots. maks"/>
      <sheetName val="Diskonto A"/>
      <sheetName val="Diskonto B1"/>
      <sheetName val="Diskonto B2"/>
      <sheetName val="3. Tulud-kulud projektita"/>
      <sheetName val="4. Lisanduvad tulud-kulud"/>
      <sheetName val="5. Abikõlblik kulu"/>
      <sheetName val="7. Tasuvus"/>
      <sheetName val="Link"/>
      <sheetName val="Arvestusperioodid"/>
      <sheetName val="Maksumäärad"/>
      <sheetName val="Makroprognoosid"/>
      <sheetName val="Макропрогноз"/>
      <sheetName val="Juhend"/>
    </sheetNames>
    <sheetDataSet>
      <sheetData sheetId="0">
        <row r="10">
          <cell r="B10">
            <v>2023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Моделирование"/>
      <sheetName val="Прибыль"/>
      <sheetName val="Доходы"/>
      <sheetName val="Помещения"/>
      <sheetName val="Допущения"/>
      <sheetName val="Расходы"/>
      <sheetName val="Инвестиции"/>
      <sheetName val="Link"/>
      <sheetName val="Стат цен электро"/>
      <sheetName val="Сет плата VKG"/>
      <sheetName val="Тепло"/>
    </sheetNames>
    <sheetDataSet>
      <sheetData sheetId="0"/>
      <sheetData sheetId="1"/>
      <sheetData sheetId="2"/>
      <sheetData sheetId="3">
        <row r="56">
          <cell r="E56"/>
        </row>
      </sheetData>
      <sheetData sheetId="4">
        <row r="3">
          <cell r="B3" t="str">
            <v>%</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D44"/>
  <sheetViews>
    <sheetView showGridLines="0" workbookViewId="0">
      <selection activeCell="E15" sqref="E15"/>
    </sheetView>
  </sheetViews>
  <sheetFormatPr defaultColWidth="9.140625" defaultRowHeight="15" x14ac:dyDescent="0.25"/>
  <cols>
    <col min="1" max="1" width="14.42578125" style="102" customWidth="1"/>
    <col min="2" max="2" width="71.85546875" style="105" customWidth="1"/>
    <col min="3" max="3" width="4.28515625" style="70" customWidth="1"/>
    <col min="4" max="16384" width="9.140625" style="70"/>
  </cols>
  <sheetData>
    <row r="1" spans="1:2" ht="23.25" customHeight="1" x14ac:dyDescent="0.25">
      <c r="A1" s="125" t="s">
        <v>176</v>
      </c>
    </row>
    <row r="2" spans="1:2" ht="9" customHeight="1" x14ac:dyDescent="0.25"/>
    <row r="3" spans="1:2" ht="43.5" customHeight="1" x14ac:dyDescent="0.25">
      <c r="A3" s="551" t="s">
        <v>175</v>
      </c>
      <c r="B3" s="353" t="s">
        <v>247</v>
      </c>
    </row>
    <row r="4" spans="1:2" ht="54" customHeight="1" x14ac:dyDescent="0.25">
      <c r="A4" s="552"/>
      <c r="B4" s="274" t="s">
        <v>246</v>
      </c>
    </row>
    <row r="5" spans="1:2" ht="69" customHeight="1" x14ac:dyDescent="0.25">
      <c r="A5" s="553"/>
      <c r="B5" s="135" t="s">
        <v>248</v>
      </c>
    </row>
    <row r="6" spans="1:2" ht="14.25" customHeight="1" x14ac:dyDescent="0.25"/>
    <row r="7" spans="1:2" ht="31.5" customHeight="1" x14ac:dyDescent="0.25">
      <c r="A7" s="269" t="s">
        <v>144</v>
      </c>
      <c r="B7" s="120" t="s">
        <v>97</v>
      </c>
    </row>
    <row r="8" spans="1:2" ht="26.25" customHeight="1" x14ac:dyDescent="0.25">
      <c r="A8" s="83" t="s">
        <v>145</v>
      </c>
      <c r="B8" s="120" t="s">
        <v>98</v>
      </c>
    </row>
    <row r="10" spans="1:2" ht="37.5" customHeight="1" x14ac:dyDescent="0.25">
      <c r="A10" s="556" t="s">
        <v>152</v>
      </c>
      <c r="B10" s="124" t="s">
        <v>151</v>
      </c>
    </row>
    <row r="11" spans="1:2" ht="36" customHeight="1" x14ac:dyDescent="0.25">
      <c r="A11" s="557"/>
      <c r="B11" s="124" t="s">
        <v>249</v>
      </c>
    </row>
    <row r="12" spans="1:2" ht="54" customHeight="1" x14ac:dyDescent="0.25">
      <c r="A12" s="557"/>
      <c r="B12" s="263" t="s">
        <v>140</v>
      </c>
    </row>
    <row r="13" spans="1:2" ht="11.25" customHeight="1" x14ac:dyDescent="0.25">
      <c r="A13" s="557"/>
      <c r="B13" s="265"/>
    </row>
    <row r="14" spans="1:2" ht="26.25" customHeight="1" x14ac:dyDescent="0.25">
      <c r="A14" s="557"/>
      <c r="B14" s="264" t="s">
        <v>99</v>
      </c>
    </row>
    <row r="15" spans="1:2" ht="33.75" customHeight="1" x14ac:dyDescent="0.25">
      <c r="A15" s="557"/>
      <c r="B15" s="263" t="s">
        <v>153</v>
      </c>
    </row>
    <row r="16" spans="1:2" ht="18" customHeight="1" x14ac:dyDescent="0.25">
      <c r="A16" s="557"/>
      <c r="B16" s="263" t="s">
        <v>100</v>
      </c>
    </row>
    <row r="17" spans="1:4" ht="21.75" customHeight="1" x14ac:dyDescent="0.25">
      <c r="A17" s="557"/>
      <c r="B17" s="263" t="s">
        <v>154</v>
      </c>
      <c r="D17" s="268"/>
    </row>
    <row r="18" spans="1:4" ht="15" customHeight="1" x14ac:dyDescent="0.25">
      <c r="A18" s="557"/>
      <c r="B18" s="265"/>
      <c r="D18" s="268"/>
    </row>
    <row r="19" spans="1:4" ht="21.75" customHeight="1" x14ac:dyDescent="0.25">
      <c r="A19" s="557"/>
      <c r="B19" s="264" t="s">
        <v>101</v>
      </c>
      <c r="D19" s="268"/>
    </row>
    <row r="20" spans="1:4" ht="34.5" customHeight="1" x14ac:dyDescent="0.25">
      <c r="A20" s="557"/>
      <c r="B20" s="263" t="s">
        <v>155</v>
      </c>
    </row>
    <row r="21" spans="1:4" ht="39.75" customHeight="1" x14ac:dyDescent="0.25">
      <c r="A21" s="557"/>
      <c r="B21" s="263" t="s">
        <v>204</v>
      </c>
    </row>
    <row r="22" spans="1:4" ht="29.25" customHeight="1" x14ac:dyDescent="0.25">
      <c r="A22" s="557"/>
      <c r="B22" s="263" t="s">
        <v>156</v>
      </c>
    </row>
    <row r="24" spans="1:4" ht="3" customHeight="1" x14ac:dyDescent="0.25"/>
    <row r="25" spans="1:4" ht="49.5" customHeight="1" x14ac:dyDescent="0.25">
      <c r="A25" s="558" t="s">
        <v>102</v>
      </c>
      <c r="B25" s="122" t="s">
        <v>157</v>
      </c>
    </row>
    <row r="26" spans="1:4" ht="16.5" customHeight="1" x14ac:dyDescent="0.25">
      <c r="A26" s="558"/>
      <c r="B26" s="266"/>
    </row>
    <row r="27" spans="1:4" ht="36.75" customHeight="1" x14ac:dyDescent="0.25">
      <c r="A27" s="558"/>
      <c r="B27" s="122" t="s">
        <v>105</v>
      </c>
    </row>
    <row r="28" spans="1:4" ht="21" customHeight="1" x14ac:dyDescent="0.25">
      <c r="A28" s="558"/>
      <c r="B28" s="122" t="s">
        <v>146</v>
      </c>
    </row>
    <row r="29" spans="1:4" ht="21.75" customHeight="1" x14ac:dyDescent="0.25">
      <c r="A29" s="558"/>
      <c r="B29" s="122" t="s">
        <v>103</v>
      </c>
    </row>
    <row r="30" spans="1:4" ht="19.5" customHeight="1" x14ac:dyDescent="0.25">
      <c r="A30" s="558"/>
      <c r="B30" s="122" t="s">
        <v>158</v>
      </c>
    </row>
    <row r="31" spans="1:4" x14ac:dyDescent="0.25">
      <c r="B31" s="121"/>
    </row>
    <row r="32" spans="1:4" ht="36" customHeight="1" x14ac:dyDescent="0.25">
      <c r="A32" s="555" t="s">
        <v>104</v>
      </c>
      <c r="B32" s="123" t="s">
        <v>142</v>
      </c>
    </row>
    <row r="33" spans="1:2" ht="21" customHeight="1" x14ac:dyDescent="0.25">
      <c r="A33" s="555"/>
      <c r="B33" s="123" t="s">
        <v>122</v>
      </c>
    </row>
    <row r="34" spans="1:2" ht="15" customHeight="1" x14ac:dyDescent="0.25">
      <c r="A34" s="307"/>
    </row>
    <row r="35" spans="1:2" ht="50.25" customHeight="1" x14ac:dyDescent="0.25">
      <c r="A35" s="308" t="s">
        <v>205</v>
      </c>
      <c r="B35" s="309" t="s">
        <v>206</v>
      </c>
    </row>
    <row r="37" spans="1:2" ht="33.75" customHeight="1" x14ac:dyDescent="0.25">
      <c r="A37" s="554" t="s">
        <v>134</v>
      </c>
      <c r="B37" s="262" t="s">
        <v>135</v>
      </c>
    </row>
    <row r="38" spans="1:2" ht="54" customHeight="1" x14ac:dyDescent="0.25">
      <c r="A38" s="554"/>
      <c r="B38" s="262" t="s">
        <v>136</v>
      </c>
    </row>
    <row r="40" spans="1:2" ht="52.5" customHeight="1" x14ac:dyDescent="0.25">
      <c r="A40" s="288" t="s">
        <v>207</v>
      </c>
      <c r="B40" s="310" t="s">
        <v>208</v>
      </c>
    </row>
    <row r="42" spans="1:2" ht="48.75" customHeight="1" x14ac:dyDescent="0.25">
      <c r="A42" s="548" t="s">
        <v>231</v>
      </c>
      <c r="B42" s="314" t="s">
        <v>245</v>
      </c>
    </row>
    <row r="43" spans="1:2" ht="165" x14ac:dyDescent="0.25">
      <c r="A43" s="549"/>
      <c r="B43" s="314" t="s">
        <v>232</v>
      </c>
    </row>
    <row r="44" spans="1:2" ht="51" customHeight="1" x14ac:dyDescent="0.25">
      <c r="A44" s="550"/>
      <c r="B44" s="314" t="s">
        <v>233</v>
      </c>
    </row>
  </sheetData>
  <mergeCells count="6">
    <mergeCell ref="A42:A44"/>
    <mergeCell ref="A3:A5"/>
    <mergeCell ref="A37:A38"/>
    <mergeCell ref="A32:A33"/>
    <mergeCell ref="A10:A22"/>
    <mergeCell ref="A25:A30"/>
  </mergeCells>
  <pageMargins left="0.70866141732283472"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AM21"/>
  <sheetViews>
    <sheetView showZeros="0" zoomScale="85" zoomScaleNormal="85" workbookViewId="0">
      <pane xSplit="3" ySplit="3" topLeftCell="D4" activePane="bottomRight" state="frozen"/>
      <selection activeCell="E27" sqref="E27"/>
      <selection pane="topRight" activeCell="E27" sqref="E27"/>
      <selection pane="bottomLeft" activeCell="E27" sqref="E27"/>
      <selection pane="bottomRight" activeCell="G25" sqref="G25"/>
    </sheetView>
  </sheetViews>
  <sheetFormatPr defaultColWidth="9.140625" defaultRowHeight="12" x14ac:dyDescent="0.2"/>
  <cols>
    <col min="1" max="1" width="36.5703125" style="356" customWidth="1"/>
    <col min="2" max="2" width="10" style="356" hidden="1" customWidth="1"/>
    <col min="3" max="3" width="10.28515625" style="356" customWidth="1"/>
    <col min="4" max="4" width="8.140625" style="356" customWidth="1"/>
    <col min="5" max="5" width="7.85546875" style="356" customWidth="1"/>
    <col min="6" max="18" width="6.7109375" style="356" customWidth="1"/>
    <col min="19" max="30" width="6.7109375" style="356" hidden="1" customWidth="1"/>
    <col min="31" max="31" width="9.42578125" style="356" hidden="1" customWidth="1"/>
    <col min="32" max="32" width="3.42578125" style="356" customWidth="1"/>
    <col min="33" max="33" width="8.85546875" style="356" customWidth="1"/>
    <col min="34" max="34" width="3.42578125" style="356" customWidth="1"/>
    <col min="35" max="35" width="7.28515625" style="356" hidden="1" customWidth="1"/>
    <col min="36" max="36" width="8.28515625" style="356" hidden="1" customWidth="1"/>
    <col min="37" max="37" width="33.5703125" style="356" hidden="1" customWidth="1"/>
    <col min="38" max="38" width="37.7109375" style="356" hidden="1" customWidth="1"/>
    <col min="39" max="39" width="9.140625" style="356" customWidth="1"/>
    <col min="40" max="16384" width="9.140625" style="356"/>
  </cols>
  <sheetData>
    <row r="1" spans="1:39" x14ac:dyDescent="0.2">
      <c r="A1" s="355"/>
      <c r="D1" s="632" t="str">
        <f>'[2]projekti elluviimise kulud'!F1</f>
        <v>Projekti realiseerimine</v>
      </c>
      <c r="E1" s="633"/>
      <c r="F1" s="637" t="s">
        <v>287</v>
      </c>
      <c r="G1" s="638"/>
      <c r="H1" s="638"/>
      <c r="I1" s="638"/>
      <c r="J1" s="638"/>
      <c r="K1" s="638"/>
      <c r="L1" s="638"/>
      <c r="M1" s="638"/>
      <c r="N1" s="638"/>
      <c r="O1" s="638"/>
      <c r="P1" s="638"/>
      <c r="Q1" s="638"/>
      <c r="R1" s="638"/>
      <c r="S1" s="511"/>
      <c r="T1" s="511"/>
      <c r="U1" s="511"/>
      <c r="V1" s="511"/>
      <c r="W1" s="511"/>
      <c r="X1" s="511"/>
      <c r="Y1" s="511"/>
      <c r="Z1" s="511"/>
      <c r="AA1" s="511"/>
      <c r="AB1" s="511"/>
      <c r="AC1" s="511"/>
      <c r="AD1" s="511"/>
      <c r="AE1" s="397">
        <v>0</v>
      </c>
      <c r="AF1" s="357"/>
      <c r="AG1" s="357"/>
      <c r="AH1" s="357"/>
      <c r="AI1" s="357"/>
      <c r="AJ1" s="357"/>
    </row>
    <row r="2" spans="1:39" ht="12.75" thickBot="1" x14ac:dyDescent="0.25">
      <c r="A2" s="358"/>
      <c r="B2" s="359"/>
      <c r="C2" s="359"/>
      <c r="D2" s="634" t="str">
        <f>'[2]projekti elluviimise kulud'!F2</f>
        <v>(Investeerimisperiood)</v>
      </c>
      <c r="E2" s="635"/>
      <c r="F2" s="360">
        <f>'[2]projekti elluviimise kulud'!H2</f>
        <v>1</v>
      </c>
      <c r="G2" s="361">
        <f>'[2]projekti elluviimise kulud'!I2</f>
        <v>2</v>
      </c>
      <c r="H2" s="361">
        <f>'[2]projekti elluviimise kulud'!J2</f>
        <v>3</v>
      </c>
      <c r="I2" s="361">
        <f>'[2]projekti elluviimise kulud'!K2</f>
        <v>4</v>
      </c>
      <c r="J2" s="361">
        <f>'[2]projekti elluviimise kulud'!L2</f>
        <v>5</v>
      </c>
      <c r="K2" s="361">
        <f>'[2]projekti elluviimise kulud'!M2</f>
        <v>6</v>
      </c>
      <c r="L2" s="361">
        <f>'[2]projekti elluviimise kulud'!N2</f>
        <v>7</v>
      </c>
      <c r="M2" s="361">
        <f>'[2]projekti elluviimise kulud'!O2</f>
        <v>8</v>
      </c>
      <c r="N2" s="361">
        <f>'[2]projekti elluviimise kulud'!P2</f>
        <v>9</v>
      </c>
      <c r="O2" s="361">
        <f>'[2]projekti elluviimise kulud'!Q2</f>
        <v>10</v>
      </c>
      <c r="P2" s="361">
        <f>'[2]projekti elluviimise kulud'!R2</f>
        <v>11</v>
      </c>
      <c r="Q2" s="361">
        <f>'[2]projekti elluviimise kulud'!S2</f>
        <v>12</v>
      </c>
      <c r="R2" s="361">
        <f>'[2]projekti elluviimise kulud'!T2</f>
        <v>13</v>
      </c>
      <c r="S2" s="361">
        <f>'[2]projekti elluviimise kulud'!U2</f>
        <v>14</v>
      </c>
      <c r="T2" s="361">
        <f>'[2]projekti elluviimise kulud'!V2</f>
        <v>15</v>
      </c>
      <c r="U2" s="361">
        <f>'[2]projekti elluviimise kulud'!W2</f>
        <v>16</v>
      </c>
      <c r="V2" s="361">
        <f>'[2]projekti elluviimise kulud'!X2</f>
        <v>17</v>
      </c>
      <c r="W2" s="361">
        <f>'[2]projekti elluviimise kulud'!Y2</f>
        <v>18</v>
      </c>
      <c r="X2" s="361">
        <f>'[2]projekti elluviimise kulud'!Z2</f>
        <v>19</v>
      </c>
      <c r="Y2" s="361">
        <f>'[2]projekti elluviimise kulud'!AA2</f>
        <v>20</v>
      </c>
      <c r="Z2" s="361">
        <f>'[2]projekti elluviimise kulud'!AB2</f>
        <v>21</v>
      </c>
      <c r="AA2" s="361">
        <f>'[2]projekti elluviimise kulud'!AC2</f>
        <v>22</v>
      </c>
      <c r="AB2" s="361">
        <f>'[2]projekti elluviimise kulud'!AD2</f>
        <v>23</v>
      </c>
      <c r="AC2" s="361">
        <f>'[2]projekti elluviimise kulud'!AE2</f>
        <v>24</v>
      </c>
      <c r="AD2" s="362">
        <f>'[2]projekti elluviimise kulud'!AF2</f>
        <v>25</v>
      </c>
      <c r="AE2" s="363" t="s">
        <v>71</v>
      </c>
    </row>
    <row r="3" spans="1:39" ht="27" customHeight="1" thickTop="1" thickBot="1" x14ac:dyDescent="0.25">
      <c r="A3" s="364" t="s">
        <v>256</v>
      </c>
      <c r="B3" s="365"/>
      <c r="C3" s="366"/>
      <c r="D3" s="367">
        <f>[3]Esileht!B10</f>
        <v>2023</v>
      </c>
      <c r="E3" s="368">
        <f>D3+1</f>
        <v>2024</v>
      </c>
      <c r="F3" s="369">
        <f t="shared" ref="F3:AD3" si="0">E3+1</f>
        <v>2025</v>
      </c>
      <c r="G3" s="366">
        <f t="shared" si="0"/>
        <v>2026</v>
      </c>
      <c r="H3" s="366">
        <f t="shared" si="0"/>
        <v>2027</v>
      </c>
      <c r="I3" s="366">
        <f t="shared" si="0"/>
        <v>2028</v>
      </c>
      <c r="J3" s="366">
        <f t="shared" si="0"/>
        <v>2029</v>
      </c>
      <c r="K3" s="366">
        <f t="shared" si="0"/>
        <v>2030</v>
      </c>
      <c r="L3" s="366">
        <f t="shared" si="0"/>
        <v>2031</v>
      </c>
      <c r="M3" s="366">
        <f t="shared" si="0"/>
        <v>2032</v>
      </c>
      <c r="N3" s="366">
        <f t="shared" si="0"/>
        <v>2033</v>
      </c>
      <c r="O3" s="366">
        <f t="shared" si="0"/>
        <v>2034</v>
      </c>
      <c r="P3" s="366">
        <f t="shared" si="0"/>
        <v>2035</v>
      </c>
      <c r="Q3" s="366">
        <f t="shared" si="0"/>
        <v>2036</v>
      </c>
      <c r="R3" s="366">
        <f t="shared" si="0"/>
        <v>2037</v>
      </c>
      <c r="S3" s="366">
        <f t="shared" si="0"/>
        <v>2038</v>
      </c>
      <c r="T3" s="366">
        <f t="shared" si="0"/>
        <v>2039</v>
      </c>
      <c r="U3" s="366">
        <f t="shared" si="0"/>
        <v>2040</v>
      </c>
      <c r="V3" s="366">
        <f t="shared" si="0"/>
        <v>2041</v>
      </c>
      <c r="W3" s="366">
        <f t="shared" si="0"/>
        <v>2042</v>
      </c>
      <c r="X3" s="366">
        <f t="shared" si="0"/>
        <v>2043</v>
      </c>
      <c r="Y3" s="366">
        <f t="shared" si="0"/>
        <v>2044</v>
      </c>
      <c r="Z3" s="366">
        <f t="shared" si="0"/>
        <v>2045</v>
      </c>
      <c r="AA3" s="366">
        <f t="shared" si="0"/>
        <v>2046</v>
      </c>
      <c r="AB3" s="366">
        <f t="shared" si="0"/>
        <v>2047</v>
      </c>
      <c r="AC3" s="366">
        <f t="shared" si="0"/>
        <v>2048</v>
      </c>
      <c r="AD3" s="370">
        <f t="shared" si="0"/>
        <v>2049</v>
      </c>
      <c r="AE3" s="371" t="str">
        <f>D3&amp;"-"&amp;AD3</f>
        <v>2023-2049</v>
      </c>
      <c r="AF3" s="372"/>
      <c r="AG3" s="372"/>
      <c r="AH3" s="372"/>
      <c r="AI3" s="636" t="s">
        <v>261</v>
      </c>
      <c r="AJ3" s="636"/>
      <c r="AK3" s="636"/>
      <c r="AL3" s="373" t="s">
        <v>262</v>
      </c>
    </row>
    <row r="4" spans="1:39" ht="12.75" thickTop="1" x14ac:dyDescent="0.2">
      <c r="A4" s="374"/>
      <c r="B4" s="375"/>
      <c r="C4" s="376"/>
      <c r="D4" s="377"/>
      <c r="E4" s="378"/>
      <c r="F4" s="379"/>
      <c r="G4" s="380"/>
      <c r="H4" s="380"/>
      <c r="I4" s="380"/>
      <c r="J4" s="381"/>
      <c r="K4" s="381"/>
      <c r="L4" s="381"/>
      <c r="M4" s="381"/>
      <c r="N4" s="381"/>
      <c r="O4" s="381"/>
      <c r="P4" s="381"/>
      <c r="Q4" s="381"/>
      <c r="R4" s="381"/>
      <c r="S4" s="381"/>
      <c r="T4" s="381"/>
      <c r="U4" s="381"/>
      <c r="V4" s="381"/>
      <c r="W4" s="381"/>
      <c r="X4" s="381"/>
      <c r="Y4" s="381"/>
      <c r="Z4" s="381"/>
      <c r="AA4" s="381"/>
      <c r="AB4" s="381"/>
      <c r="AC4" s="381"/>
      <c r="AD4" s="382"/>
      <c r="AE4" s="383"/>
      <c r="AF4" s="381"/>
      <c r="AG4" s="381"/>
      <c r="AH4" s="381"/>
      <c r="AI4" s="384"/>
      <c r="AJ4" s="381"/>
      <c r="AK4" s="385"/>
      <c r="AL4" s="386"/>
    </row>
    <row r="5" spans="1:39" hidden="1" x14ac:dyDescent="0.2">
      <c r="A5" s="387"/>
      <c r="B5" s="388"/>
      <c r="C5" s="389"/>
      <c r="D5" s="390"/>
      <c r="E5" s="391"/>
      <c r="F5" s="392"/>
      <c r="G5" s="393"/>
      <c r="H5" s="393"/>
      <c r="I5" s="393"/>
      <c r="J5" s="394"/>
      <c r="K5" s="394"/>
      <c r="L5" s="394"/>
      <c r="M5" s="394"/>
      <c r="N5" s="394"/>
      <c r="O5" s="394"/>
      <c r="P5" s="394"/>
      <c r="Q5" s="394"/>
      <c r="R5" s="394"/>
      <c r="S5" s="394"/>
      <c r="T5" s="394"/>
      <c r="U5" s="394"/>
      <c r="V5" s="394"/>
      <c r="W5" s="394"/>
      <c r="X5" s="394"/>
      <c r="Y5" s="394"/>
      <c r="Z5" s="394"/>
      <c r="AA5" s="394"/>
      <c r="AB5" s="394"/>
      <c r="AC5" s="394"/>
      <c r="AD5" s="395"/>
      <c r="AE5" s="395"/>
      <c r="AF5" s="381"/>
      <c r="AG5" s="381"/>
      <c r="AH5" s="381"/>
      <c r="AI5" s="396"/>
      <c r="AJ5" s="394"/>
      <c r="AK5" s="397"/>
      <c r="AL5" s="398"/>
    </row>
    <row r="6" spans="1:39" ht="21" customHeight="1" x14ac:dyDescent="0.2">
      <c r="A6" s="399" t="s">
        <v>314</v>
      </c>
      <c r="B6" s="394">
        <v>100</v>
      </c>
      <c r="C6" s="400" t="s">
        <v>260</v>
      </c>
      <c r="D6" s="401"/>
      <c r="E6" s="402"/>
      <c r="F6" s="403">
        <v>75</v>
      </c>
      <c r="G6" s="404">
        <v>100</v>
      </c>
      <c r="H6" s="404">
        <v>130</v>
      </c>
      <c r="I6" s="404">
        <v>150</v>
      </c>
      <c r="J6" s="404">
        <f t="shared" ref="I6:AD14" si="1">I6</f>
        <v>150</v>
      </c>
      <c r="K6" s="404">
        <f t="shared" si="1"/>
        <v>150</v>
      </c>
      <c r="L6" s="404">
        <f t="shared" si="1"/>
        <v>150</v>
      </c>
      <c r="M6" s="404">
        <f t="shared" si="1"/>
        <v>150</v>
      </c>
      <c r="N6" s="404">
        <f t="shared" si="1"/>
        <v>150</v>
      </c>
      <c r="O6" s="404">
        <f t="shared" si="1"/>
        <v>150</v>
      </c>
      <c r="P6" s="404">
        <f t="shared" si="1"/>
        <v>150</v>
      </c>
      <c r="Q6" s="404">
        <f t="shared" si="1"/>
        <v>150</v>
      </c>
      <c r="R6" s="404">
        <f t="shared" si="1"/>
        <v>150</v>
      </c>
      <c r="S6" s="404">
        <f t="shared" si="1"/>
        <v>150</v>
      </c>
      <c r="T6" s="404">
        <f t="shared" si="1"/>
        <v>150</v>
      </c>
      <c r="U6" s="404">
        <f t="shared" si="1"/>
        <v>150</v>
      </c>
      <c r="V6" s="404">
        <f t="shared" si="1"/>
        <v>150</v>
      </c>
      <c r="W6" s="404">
        <f t="shared" si="1"/>
        <v>150</v>
      </c>
      <c r="X6" s="404">
        <f t="shared" si="1"/>
        <v>150</v>
      </c>
      <c r="Y6" s="404">
        <f t="shared" si="1"/>
        <v>150</v>
      </c>
      <c r="Z6" s="404">
        <f t="shared" si="1"/>
        <v>150</v>
      </c>
      <c r="AA6" s="404">
        <f t="shared" si="1"/>
        <v>150</v>
      </c>
      <c r="AB6" s="404">
        <f t="shared" si="1"/>
        <v>150</v>
      </c>
      <c r="AC6" s="404">
        <f t="shared" si="1"/>
        <v>150</v>
      </c>
      <c r="AD6" s="405">
        <f t="shared" si="1"/>
        <v>150</v>
      </c>
      <c r="AE6" s="405"/>
      <c r="AF6" s="406"/>
      <c r="AG6" s="406"/>
      <c r="AH6" s="406"/>
      <c r="AI6" s="407"/>
      <c r="AJ6" s="408"/>
      <c r="AK6" s="409"/>
      <c r="AL6" s="410"/>
    </row>
    <row r="7" spans="1:39" ht="28.5" customHeight="1" x14ac:dyDescent="0.2">
      <c r="A7" s="399" t="s">
        <v>315</v>
      </c>
      <c r="B7" s="544">
        <v>0.4</v>
      </c>
      <c r="C7" s="400" t="s">
        <v>263</v>
      </c>
      <c r="D7" s="401"/>
      <c r="E7" s="402"/>
      <c r="F7" s="415">
        <f t="shared" ref="F7:F18" si="2">B7</f>
        <v>0.4</v>
      </c>
      <c r="G7" s="415">
        <f>F7</f>
        <v>0.4</v>
      </c>
      <c r="H7" s="415">
        <f t="shared" ref="H7" si="3">G7</f>
        <v>0.4</v>
      </c>
      <c r="I7" s="415">
        <f t="shared" si="1"/>
        <v>0.4</v>
      </c>
      <c r="J7" s="415">
        <f t="shared" si="1"/>
        <v>0.4</v>
      </c>
      <c r="K7" s="415">
        <f t="shared" si="1"/>
        <v>0.4</v>
      </c>
      <c r="L7" s="415">
        <f t="shared" si="1"/>
        <v>0.4</v>
      </c>
      <c r="M7" s="415">
        <f t="shared" si="1"/>
        <v>0.4</v>
      </c>
      <c r="N7" s="415">
        <f t="shared" si="1"/>
        <v>0.4</v>
      </c>
      <c r="O7" s="415">
        <f t="shared" si="1"/>
        <v>0.4</v>
      </c>
      <c r="P7" s="415">
        <f t="shared" si="1"/>
        <v>0.4</v>
      </c>
      <c r="Q7" s="415">
        <f t="shared" si="1"/>
        <v>0.4</v>
      </c>
      <c r="R7" s="415">
        <f t="shared" si="1"/>
        <v>0.4</v>
      </c>
      <c r="S7" s="404">
        <f t="shared" ref="S7:AC8" si="4">R7</f>
        <v>0.4</v>
      </c>
      <c r="T7" s="404">
        <f t="shared" si="4"/>
        <v>0.4</v>
      </c>
      <c r="U7" s="404">
        <f t="shared" si="4"/>
        <v>0.4</v>
      </c>
      <c r="V7" s="404">
        <f t="shared" si="4"/>
        <v>0.4</v>
      </c>
      <c r="W7" s="404">
        <f t="shared" si="4"/>
        <v>0.4</v>
      </c>
      <c r="X7" s="404">
        <f t="shared" si="4"/>
        <v>0.4</v>
      </c>
      <c r="Y7" s="404">
        <f t="shared" si="4"/>
        <v>0.4</v>
      </c>
      <c r="Z7" s="404">
        <f t="shared" si="4"/>
        <v>0.4</v>
      </c>
      <c r="AA7" s="404">
        <f t="shared" si="4"/>
        <v>0.4</v>
      </c>
      <c r="AB7" s="404">
        <f t="shared" si="4"/>
        <v>0.4</v>
      </c>
      <c r="AC7" s="404">
        <f t="shared" si="4"/>
        <v>0.4</v>
      </c>
      <c r="AD7" s="405">
        <f>AC7</f>
        <v>0.4</v>
      </c>
      <c r="AE7" s="405"/>
      <c r="AF7" s="406"/>
      <c r="AG7" s="406"/>
      <c r="AH7" s="406"/>
      <c r="AI7" s="411"/>
      <c r="AJ7" s="412"/>
      <c r="AK7" s="413"/>
      <c r="AL7" s="410"/>
    </row>
    <row r="8" spans="1:39" ht="15.75" customHeight="1" x14ac:dyDescent="0.2">
      <c r="A8" s="396" t="s">
        <v>316</v>
      </c>
      <c r="B8" s="414">
        <f>123.3+18.9+8.6+2.1+2.8+2</f>
        <v>157.69999999999999</v>
      </c>
      <c r="C8" s="400" t="s">
        <v>263</v>
      </c>
      <c r="D8" s="419"/>
      <c r="E8" s="420"/>
      <c r="F8" s="403">
        <f t="shared" si="2"/>
        <v>157.69999999999999</v>
      </c>
      <c r="G8" s="404">
        <f>F8</f>
        <v>157.69999999999999</v>
      </c>
      <c r="H8" s="404">
        <f t="shared" ref="H8:H9" si="5">G8</f>
        <v>157.69999999999999</v>
      </c>
      <c r="I8" s="404">
        <f t="shared" si="1"/>
        <v>157.69999999999999</v>
      </c>
      <c r="J8" s="404">
        <f t="shared" si="1"/>
        <v>157.69999999999999</v>
      </c>
      <c r="K8" s="404">
        <f t="shared" si="1"/>
        <v>157.69999999999999</v>
      </c>
      <c r="L8" s="404">
        <f t="shared" si="1"/>
        <v>157.69999999999999</v>
      </c>
      <c r="M8" s="404">
        <f t="shared" si="1"/>
        <v>157.69999999999999</v>
      </c>
      <c r="N8" s="404">
        <f t="shared" si="1"/>
        <v>157.69999999999999</v>
      </c>
      <c r="O8" s="404">
        <f t="shared" si="1"/>
        <v>157.69999999999999</v>
      </c>
      <c r="P8" s="404">
        <f t="shared" si="1"/>
        <v>157.69999999999999</v>
      </c>
      <c r="Q8" s="404">
        <f t="shared" si="1"/>
        <v>157.69999999999999</v>
      </c>
      <c r="R8" s="404">
        <f t="shared" si="1"/>
        <v>157.69999999999999</v>
      </c>
      <c r="S8" s="415">
        <f t="shared" si="4"/>
        <v>157.69999999999999</v>
      </c>
      <c r="T8" s="415">
        <f t="shared" si="4"/>
        <v>157.69999999999999</v>
      </c>
      <c r="U8" s="415">
        <f t="shared" si="4"/>
        <v>157.69999999999999</v>
      </c>
      <c r="V8" s="415">
        <f t="shared" si="4"/>
        <v>157.69999999999999</v>
      </c>
      <c r="W8" s="415">
        <f t="shared" si="4"/>
        <v>157.69999999999999</v>
      </c>
      <c r="X8" s="415">
        <f t="shared" si="4"/>
        <v>157.69999999999999</v>
      </c>
      <c r="Y8" s="415">
        <f t="shared" si="4"/>
        <v>157.69999999999999</v>
      </c>
      <c r="Z8" s="415">
        <f t="shared" si="4"/>
        <v>157.69999999999999</v>
      </c>
      <c r="AA8" s="415">
        <f t="shared" si="4"/>
        <v>157.69999999999999</v>
      </c>
      <c r="AB8" s="415">
        <f t="shared" si="4"/>
        <v>157.69999999999999</v>
      </c>
      <c r="AC8" s="415">
        <f t="shared" si="4"/>
        <v>157.69999999999999</v>
      </c>
      <c r="AD8" s="416">
        <f>AC8</f>
        <v>157.69999999999999</v>
      </c>
      <c r="AE8" s="405"/>
      <c r="AF8" s="406"/>
      <c r="AG8" s="406"/>
      <c r="AH8" s="406"/>
      <c r="AI8" s="411"/>
      <c r="AJ8" s="412"/>
      <c r="AK8" s="409"/>
      <c r="AL8" s="410"/>
    </row>
    <row r="9" spans="1:39" ht="15.75" customHeight="1" x14ac:dyDescent="0.2">
      <c r="A9" s="396" t="s">
        <v>317</v>
      </c>
      <c r="B9" s="414">
        <f>4.6*B8</f>
        <v>725.41999999999985</v>
      </c>
      <c r="C9" s="400" t="s">
        <v>305</v>
      </c>
      <c r="D9" s="419"/>
      <c r="E9" s="420"/>
      <c r="F9" s="403">
        <f t="shared" si="2"/>
        <v>725.41999999999985</v>
      </c>
      <c r="G9" s="404">
        <f>F9</f>
        <v>725.41999999999985</v>
      </c>
      <c r="H9" s="404">
        <f t="shared" si="5"/>
        <v>725.41999999999985</v>
      </c>
      <c r="I9" s="404">
        <f t="shared" si="1"/>
        <v>725.41999999999985</v>
      </c>
      <c r="J9" s="404">
        <f t="shared" si="1"/>
        <v>725.41999999999985</v>
      </c>
      <c r="K9" s="404">
        <f t="shared" si="1"/>
        <v>725.41999999999985</v>
      </c>
      <c r="L9" s="404">
        <f t="shared" si="1"/>
        <v>725.41999999999985</v>
      </c>
      <c r="M9" s="404">
        <f t="shared" si="1"/>
        <v>725.41999999999985</v>
      </c>
      <c r="N9" s="404">
        <f t="shared" si="1"/>
        <v>725.41999999999985</v>
      </c>
      <c r="O9" s="404">
        <f t="shared" si="1"/>
        <v>725.41999999999985</v>
      </c>
      <c r="P9" s="404">
        <f t="shared" si="1"/>
        <v>725.41999999999985</v>
      </c>
      <c r="Q9" s="404">
        <f t="shared" si="1"/>
        <v>725.41999999999985</v>
      </c>
      <c r="R9" s="404">
        <f t="shared" si="1"/>
        <v>725.41999999999985</v>
      </c>
      <c r="S9" s="415"/>
      <c r="T9" s="415"/>
      <c r="U9" s="415"/>
      <c r="V9" s="415"/>
      <c r="W9" s="415"/>
      <c r="X9" s="415"/>
      <c r="Y9" s="415"/>
      <c r="Z9" s="415"/>
      <c r="AA9" s="415"/>
      <c r="AB9" s="415"/>
      <c r="AC9" s="415"/>
      <c r="AD9" s="416"/>
      <c r="AE9" s="405"/>
      <c r="AF9" s="406"/>
      <c r="AG9" s="406"/>
      <c r="AH9" s="406"/>
      <c r="AI9" s="411"/>
      <c r="AJ9" s="412"/>
      <c r="AK9" s="409"/>
      <c r="AL9" s="410"/>
    </row>
    <row r="10" spans="1:39" ht="16.5" customHeight="1" x14ac:dyDescent="0.2">
      <c r="A10" s="417" t="s">
        <v>318</v>
      </c>
      <c r="B10" s="418">
        <v>5</v>
      </c>
      <c r="C10" s="400" t="s">
        <v>301</v>
      </c>
      <c r="D10" s="419"/>
      <c r="E10" s="420"/>
      <c r="F10" s="403">
        <f t="shared" si="2"/>
        <v>5</v>
      </c>
      <c r="G10" s="404">
        <f>F10*1.05</f>
        <v>5.25</v>
      </c>
      <c r="H10" s="404">
        <f t="shared" ref="H10:H14" si="6">G10</f>
        <v>5.25</v>
      </c>
      <c r="I10" s="404">
        <f t="shared" si="1"/>
        <v>5.25</v>
      </c>
      <c r="J10" s="404">
        <f t="shared" si="1"/>
        <v>5.25</v>
      </c>
      <c r="K10" s="404">
        <f t="shared" si="1"/>
        <v>5.25</v>
      </c>
      <c r="L10" s="404">
        <f t="shared" si="1"/>
        <v>5.25</v>
      </c>
      <c r="M10" s="404">
        <f t="shared" si="1"/>
        <v>5.25</v>
      </c>
      <c r="N10" s="404">
        <f t="shared" si="1"/>
        <v>5.25</v>
      </c>
      <c r="O10" s="404">
        <f t="shared" si="1"/>
        <v>5.25</v>
      </c>
      <c r="P10" s="404">
        <f t="shared" si="1"/>
        <v>5.25</v>
      </c>
      <c r="Q10" s="404">
        <f t="shared" si="1"/>
        <v>5.25</v>
      </c>
      <c r="R10" s="404">
        <f t="shared" si="1"/>
        <v>5.25</v>
      </c>
      <c r="S10" s="404">
        <f t="shared" ref="S10:AD10" si="7">S6*S8</f>
        <v>23655</v>
      </c>
      <c r="T10" s="404">
        <f t="shared" si="7"/>
        <v>23655</v>
      </c>
      <c r="U10" s="404">
        <f t="shared" si="7"/>
        <v>23655</v>
      </c>
      <c r="V10" s="404">
        <f t="shared" si="7"/>
        <v>23655</v>
      </c>
      <c r="W10" s="404">
        <f t="shared" si="7"/>
        <v>23655</v>
      </c>
      <c r="X10" s="404">
        <f t="shared" si="7"/>
        <v>23655</v>
      </c>
      <c r="Y10" s="404">
        <f t="shared" si="7"/>
        <v>23655</v>
      </c>
      <c r="Z10" s="404">
        <f t="shared" si="7"/>
        <v>23655</v>
      </c>
      <c r="AA10" s="404">
        <f t="shared" si="7"/>
        <v>23655</v>
      </c>
      <c r="AB10" s="404">
        <f t="shared" si="7"/>
        <v>23655</v>
      </c>
      <c r="AC10" s="404">
        <f t="shared" si="7"/>
        <v>23655</v>
      </c>
      <c r="AD10" s="405">
        <f t="shared" si="7"/>
        <v>23655</v>
      </c>
      <c r="AE10" s="421"/>
      <c r="AF10" s="406"/>
      <c r="AG10" s="406"/>
      <c r="AH10" s="406"/>
      <c r="AI10" s="411"/>
      <c r="AJ10" s="412"/>
      <c r="AK10" s="409"/>
      <c r="AL10" s="410"/>
      <c r="AM10" s="422"/>
    </row>
    <row r="11" spans="1:39" ht="16.5" customHeight="1" x14ac:dyDescent="0.2">
      <c r="A11" s="417" t="s">
        <v>319</v>
      </c>
      <c r="B11" s="423">
        <f>30/1000</f>
        <v>0.03</v>
      </c>
      <c r="C11" s="400" t="s">
        <v>305</v>
      </c>
      <c r="D11" s="419"/>
      <c r="E11" s="420"/>
      <c r="F11" s="441">
        <f t="shared" si="2"/>
        <v>0.03</v>
      </c>
      <c r="G11" s="442">
        <f t="shared" ref="G11:G18" si="8">F11</f>
        <v>0.03</v>
      </c>
      <c r="H11" s="442">
        <f t="shared" si="6"/>
        <v>0.03</v>
      </c>
      <c r="I11" s="442">
        <f t="shared" si="1"/>
        <v>0.03</v>
      </c>
      <c r="J11" s="442">
        <f t="shared" si="1"/>
        <v>0.03</v>
      </c>
      <c r="K11" s="442">
        <f t="shared" si="1"/>
        <v>0.03</v>
      </c>
      <c r="L11" s="442">
        <f t="shared" si="1"/>
        <v>0.03</v>
      </c>
      <c r="M11" s="442">
        <f t="shared" si="1"/>
        <v>0.03</v>
      </c>
      <c r="N11" s="442">
        <f t="shared" si="1"/>
        <v>0.03</v>
      </c>
      <c r="O11" s="442">
        <f t="shared" si="1"/>
        <v>0.03</v>
      </c>
      <c r="P11" s="442">
        <f t="shared" si="1"/>
        <v>0.03</v>
      </c>
      <c r="Q11" s="442">
        <f t="shared" si="1"/>
        <v>0.03</v>
      </c>
      <c r="R11" s="442">
        <f t="shared" si="1"/>
        <v>0.03</v>
      </c>
      <c r="S11" s="404">
        <f>Помещения!$C$57-S10</f>
        <v>-17762.099999999999</v>
      </c>
      <c r="T11" s="404">
        <f>Помещения!$C$57-T10</f>
        <v>-17762.099999999999</v>
      </c>
      <c r="U11" s="404">
        <f>Помещения!$C$57-U10</f>
        <v>-17762.099999999999</v>
      </c>
      <c r="V11" s="404">
        <f>Помещения!$C$57-V10</f>
        <v>-17762.099999999999</v>
      </c>
      <c r="W11" s="404">
        <f>Помещения!$C$57-W10</f>
        <v>-17762.099999999999</v>
      </c>
      <c r="X11" s="404">
        <f>Помещения!$C$57-X10</f>
        <v>-17762.099999999999</v>
      </c>
      <c r="Y11" s="404">
        <f>Помещения!$C$57-Y10</f>
        <v>-17762.099999999999</v>
      </c>
      <c r="Z11" s="404">
        <f>Помещения!$C$57-Z10</f>
        <v>-17762.099999999999</v>
      </c>
      <c r="AA11" s="404">
        <f>Помещения!$C$57-AA10</f>
        <v>-17762.099999999999</v>
      </c>
      <c r="AB11" s="404">
        <f>Помещения!$C$57-AB10</f>
        <v>-17762.099999999999</v>
      </c>
      <c r="AC11" s="404">
        <f>Помещения!$C$57-AC10</f>
        <v>-17762.099999999999</v>
      </c>
      <c r="AD11" s="405">
        <f>Помещения!$C$57-AD10</f>
        <v>-17762.099999999999</v>
      </c>
      <c r="AE11" s="421"/>
      <c r="AF11" s="406"/>
      <c r="AG11" s="406"/>
      <c r="AH11" s="406"/>
      <c r="AI11" s="411"/>
      <c r="AJ11" s="412"/>
      <c r="AK11" s="424"/>
      <c r="AL11" s="425"/>
    </row>
    <row r="12" spans="1:39" ht="16.5" customHeight="1" x14ac:dyDescent="0.2">
      <c r="A12" s="417" t="s">
        <v>320</v>
      </c>
      <c r="B12" s="423">
        <v>1.9</v>
      </c>
      <c r="C12" s="400" t="s">
        <v>302</v>
      </c>
      <c r="D12" s="419"/>
      <c r="E12" s="420"/>
      <c r="F12" s="441">
        <f t="shared" si="2"/>
        <v>1.9</v>
      </c>
      <c r="G12" s="442">
        <f t="shared" si="8"/>
        <v>1.9</v>
      </c>
      <c r="H12" s="442">
        <f t="shared" si="6"/>
        <v>1.9</v>
      </c>
      <c r="I12" s="442">
        <f t="shared" si="1"/>
        <v>1.9</v>
      </c>
      <c r="J12" s="442">
        <f t="shared" si="1"/>
        <v>1.9</v>
      </c>
      <c r="K12" s="442">
        <f t="shared" si="1"/>
        <v>1.9</v>
      </c>
      <c r="L12" s="442">
        <f t="shared" si="1"/>
        <v>1.9</v>
      </c>
      <c r="M12" s="442">
        <f t="shared" si="1"/>
        <v>1.9</v>
      </c>
      <c r="N12" s="442">
        <f t="shared" si="1"/>
        <v>1.9</v>
      </c>
      <c r="O12" s="442">
        <f t="shared" si="1"/>
        <v>1.9</v>
      </c>
      <c r="P12" s="442">
        <f t="shared" si="1"/>
        <v>1.9</v>
      </c>
      <c r="Q12" s="442">
        <f t="shared" si="1"/>
        <v>1.9</v>
      </c>
      <c r="R12" s="442">
        <f t="shared" si="1"/>
        <v>1.9</v>
      </c>
      <c r="S12" s="404"/>
      <c r="T12" s="404"/>
      <c r="U12" s="404"/>
      <c r="V12" s="404"/>
      <c r="W12" s="404"/>
      <c r="X12" s="404"/>
      <c r="Y12" s="404"/>
      <c r="Z12" s="404"/>
      <c r="AA12" s="404"/>
      <c r="AB12" s="404"/>
      <c r="AC12" s="404"/>
      <c r="AD12" s="405"/>
      <c r="AE12" s="421"/>
      <c r="AF12" s="406"/>
      <c r="AG12" s="406"/>
      <c r="AH12" s="406"/>
      <c r="AI12" s="411"/>
      <c r="AJ12" s="412"/>
      <c r="AK12" s="424"/>
      <c r="AL12" s="425"/>
    </row>
    <row r="13" spans="1:39" ht="16.5" customHeight="1" x14ac:dyDescent="0.2">
      <c r="A13" s="417" t="s">
        <v>321</v>
      </c>
      <c r="B13" s="423">
        <v>0.01</v>
      </c>
      <c r="C13" s="400" t="s">
        <v>305</v>
      </c>
      <c r="D13" s="419"/>
      <c r="E13" s="420"/>
      <c r="F13" s="441">
        <f t="shared" si="2"/>
        <v>0.01</v>
      </c>
      <c r="G13" s="442">
        <f t="shared" si="8"/>
        <v>0.01</v>
      </c>
      <c r="H13" s="442">
        <f t="shared" si="6"/>
        <v>0.01</v>
      </c>
      <c r="I13" s="442">
        <f t="shared" si="1"/>
        <v>0.01</v>
      </c>
      <c r="J13" s="442">
        <f t="shared" si="1"/>
        <v>0.01</v>
      </c>
      <c r="K13" s="442">
        <f t="shared" si="1"/>
        <v>0.01</v>
      </c>
      <c r="L13" s="442">
        <f t="shared" si="1"/>
        <v>0.01</v>
      </c>
      <c r="M13" s="442">
        <f t="shared" si="1"/>
        <v>0.01</v>
      </c>
      <c r="N13" s="442">
        <f t="shared" si="1"/>
        <v>0.01</v>
      </c>
      <c r="O13" s="442">
        <f t="shared" si="1"/>
        <v>0.01</v>
      </c>
      <c r="P13" s="442">
        <f t="shared" si="1"/>
        <v>0.01</v>
      </c>
      <c r="Q13" s="442">
        <f t="shared" si="1"/>
        <v>0.01</v>
      </c>
      <c r="R13" s="442">
        <f t="shared" si="1"/>
        <v>0.01</v>
      </c>
      <c r="S13" s="404">
        <f t="shared" ref="S13:AD13" si="9">S7*S8</f>
        <v>63.08</v>
      </c>
      <c r="T13" s="404">
        <f t="shared" si="9"/>
        <v>63.08</v>
      </c>
      <c r="U13" s="404">
        <f t="shared" si="9"/>
        <v>63.08</v>
      </c>
      <c r="V13" s="404">
        <f t="shared" si="9"/>
        <v>63.08</v>
      </c>
      <c r="W13" s="404">
        <f t="shared" si="9"/>
        <v>63.08</v>
      </c>
      <c r="X13" s="404">
        <f t="shared" si="9"/>
        <v>63.08</v>
      </c>
      <c r="Y13" s="404">
        <f t="shared" si="9"/>
        <v>63.08</v>
      </c>
      <c r="Z13" s="404">
        <f t="shared" si="9"/>
        <v>63.08</v>
      </c>
      <c r="AA13" s="404">
        <f t="shared" si="9"/>
        <v>63.08</v>
      </c>
      <c r="AB13" s="404">
        <f t="shared" si="9"/>
        <v>63.08</v>
      </c>
      <c r="AC13" s="404">
        <f t="shared" si="9"/>
        <v>63.08</v>
      </c>
      <c r="AD13" s="405">
        <f t="shared" si="9"/>
        <v>63.08</v>
      </c>
      <c r="AE13" s="421"/>
      <c r="AF13" s="406"/>
      <c r="AG13" s="406"/>
      <c r="AH13" s="406"/>
      <c r="AI13" s="411"/>
      <c r="AJ13" s="412"/>
      <c r="AK13" s="409"/>
      <c r="AL13" s="410"/>
    </row>
    <row r="14" spans="1:39" ht="16.5" customHeight="1" x14ac:dyDescent="0.2">
      <c r="A14" s="417" t="s">
        <v>322</v>
      </c>
      <c r="B14" s="423">
        <v>7</v>
      </c>
      <c r="C14" s="400" t="s">
        <v>302</v>
      </c>
      <c r="D14" s="419"/>
      <c r="E14" s="420"/>
      <c r="F14" s="403">
        <f t="shared" si="2"/>
        <v>7</v>
      </c>
      <c r="G14" s="404">
        <f t="shared" si="8"/>
        <v>7</v>
      </c>
      <c r="H14" s="404">
        <f t="shared" si="6"/>
        <v>7</v>
      </c>
      <c r="I14" s="404">
        <f t="shared" si="1"/>
        <v>7</v>
      </c>
      <c r="J14" s="404">
        <f t="shared" si="1"/>
        <v>7</v>
      </c>
      <c r="K14" s="404">
        <f t="shared" si="1"/>
        <v>7</v>
      </c>
      <c r="L14" s="404">
        <f t="shared" si="1"/>
        <v>7</v>
      </c>
      <c r="M14" s="404">
        <f t="shared" si="1"/>
        <v>7</v>
      </c>
      <c r="N14" s="404">
        <f t="shared" si="1"/>
        <v>7</v>
      </c>
      <c r="O14" s="404">
        <f t="shared" si="1"/>
        <v>7</v>
      </c>
      <c r="P14" s="404">
        <f t="shared" si="1"/>
        <v>7</v>
      </c>
      <c r="Q14" s="404">
        <f t="shared" si="1"/>
        <v>7</v>
      </c>
      <c r="R14" s="404">
        <f t="shared" si="1"/>
        <v>7</v>
      </c>
      <c r="S14" s="404">
        <f>Помещения!$D$52-S13</f>
        <v>212.21999999999997</v>
      </c>
      <c r="T14" s="404">
        <f>Помещения!$D$52-T13</f>
        <v>212.21999999999997</v>
      </c>
      <c r="U14" s="404">
        <f>Помещения!$D$52-U13</f>
        <v>212.21999999999997</v>
      </c>
      <c r="V14" s="404">
        <f>Помещения!$D$52-V13</f>
        <v>212.21999999999997</v>
      </c>
      <c r="W14" s="404">
        <f>Помещения!$D$52-W13</f>
        <v>212.21999999999997</v>
      </c>
      <c r="X14" s="404">
        <f>Помещения!$D$52-X13</f>
        <v>212.21999999999997</v>
      </c>
      <c r="Y14" s="404">
        <f>Помещения!$D$52-Y13</f>
        <v>212.21999999999997</v>
      </c>
      <c r="Z14" s="404">
        <f>Помещения!$D$52-Z13</f>
        <v>212.21999999999997</v>
      </c>
      <c r="AA14" s="404">
        <f>Помещения!$D$52-AA13</f>
        <v>212.21999999999997</v>
      </c>
      <c r="AB14" s="404">
        <f>Помещения!$D$52-AB13</f>
        <v>212.21999999999997</v>
      </c>
      <c r="AC14" s="404">
        <f>Помещения!$D$52-AC13</f>
        <v>212.21999999999997</v>
      </c>
      <c r="AD14" s="405">
        <f>Помещения!$D$52-AD13</f>
        <v>212.21999999999997</v>
      </c>
      <c r="AE14" s="421"/>
      <c r="AF14" s="406"/>
      <c r="AG14" s="406"/>
      <c r="AH14" s="406"/>
      <c r="AI14" s="411"/>
      <c r="AJ14" s="412"/>
      <c r="AK14" s="409"/>
      <c r="AL14" s="410"/>
    </row>
    <row r="15" spans="1:39" ht="26.25" customHeight="1" x14ac:dyDescent="0.2">
      <c r="A15" s="417" t="s">
        <v>323</v>
      </c>
      <c r="B15" s="423">
        <f>11.6*3</f>
        <v>34.799999999999997</v>
      </c>
      <c r="C15" s="400" t="s">
        <v>303</v>
      </c>
      <c r="D15" s="419"/>
      <c r="E15" s="420"/>
      <c r="F15" s="438">
        <f t="shared" si="2"/>
        <v>34.799999999999997</v>
      </c>
      <c r="G15" s="439">
        <f t="shared" si="8"/>
        <v>34.799999999999997</v>
      </c>
      <c r="H15" s="439">
        <f t="shared" ref="H15:AD16" si="10">G15</f>
        <v>34.799999999999997</v>
      </c>
      <c r="I15" s="439">
        <f t="shared" si="10"/>
        <v>34.799999999999997</v>
      </c>
      <c r="J15" s="439">
        <f t="shared" si="10"/>
        <v>34.799999999999997</v>
      </c>
      <c r="K15" s="439">
        <f t="shared" si="10"/>
        <v>34.799999999999997</v>
      </c>
      <c r="L15" s="439">
        <f t="shared" si="10"/>
        <v>34.799999999999997</v>
      </c>
      <c r="M15" s="439">
        <f t="shared" si="10"/>
        <v>34.799999999999997</v>
      </c>
      <c r="N15" s="439">
        <f t="shared" si="10"/>
        <v>34.799999999999997</v>
      </c>
      <c r="O15" s="439">
        <f t="shared" si="10"/>
        <v>34.799999999999997</v>
      </c>
      <c r="P15" s="439">
        <f t="shared" si="10"/>
        <v>34.799999999999997</v>
      </c>
      <c r="Q15" s="439">
        <f t="shared" si="10"/>
        <v>34.799999999999997</v>
      </c>
      <c r="R15" s="439">
        <f t="shared" si="10"/>
        <v>34.799999999999997</v>
      </c>
      <c r="S15" s="404">
        <f t="shared" si="10"/>
        <v>34.799999999999997</v>
      </c>
      <c r="T15" s="404">
        <f t="shared" si="10"/>
        <v>34.799999999999997</v>
      </c>
      <c r="U15" s="404">
        <f t="shared" si="10"/>
        <v>34.799999999999997</v>
      </c>
      <c r="V15" s="404">
        <f t="shared" si="10"/>
        <v>34.799999999999997</v>
      </c>
      <c r="W15" s="404">
        <f t="shared" si="10"/>
        <v>34.799999999999997</v>
      </c>
      <c r="X15" s="404">
        <f t="shared" si="10"/>
        <v>34.799999999999997</v>
      </c>
      <c r="Y15" s="404">
        <f t="shared" si="10"/>
        <v>34.799999999999997</v>
      </c>
      <c r="Z15" s="404">
        <f t="shared" si="10"/>
        <v>34.799999999999997</v>
      </c>
      <c r="AA15" s="404">
        <f t="shared" si="10"/>
        <v>34.799999999999997</v>
      </c>
      <c r="AB15" s="404">
        <f t="shared" si="10"/>
        <v>34.799999999999997</v>
      </c>
      <c r="AC15" s="404">
        <f t="shared" si="10"/>
        <v>34.799999999999997</v>
      </c>
      <c r="AD15" s="405">
        <f t="shared" si="10"/>
        <v>34.799999999999997</v>
      </c>
      <c r="AE15" s="421"/>
      <c r="AF15" s="406"/>
      <c r="AG15" s="406"/>
      <c r="AH15" s="406"/>
      <c r="AI15" s="411"/>
      <c r="AJ15" s="412"/>
      <c r="AK15" s="409"/>
      <c r="AL15" s="410"/>
    </row>
    <row r="16" spans="1:39" ht="19.5" customHeight="1" x14ac:dyDescent="0.2">
      <c r="A16" s="417" t="s">
        <v>324</v>
      </c>
      <c r="B16" s="423">
        <v>60</v>
      </c>
      <c r="C16" s="400" t="s">
        <v>308</v>
      </c>
      <c r="D16" s="419"/>
      <c r="E16" s="420"/>
      <c r="F16" s="403">
        <f t="shared" si="2"/>
        <v>60</v>
      </c>
      <c r="G16" s="404">
        <f t="shared" si="8"/>
        <v>60</v>
      </c>
      <c r="H16" s="404">
        <f t="shared" si="10"/>
        <v>60</v>
      </c>
      <c r="I16" s="404">
        <f t="shared" si="10"/>
        <v>60</v>
      </c>
      <c r="J16" s="404">
        <f t="shared" si="10"/>
        <v>60</v>
      </c>
      <c r="K16" s="404">
        <f t="shared" si="10"/>
        <v>60</v>
      </c>
      <c r="L16" s="404">
        <f t="shared" si="10"/>
        <v>60</v>
      </c>
      <c r="M16" s="404">
        <f t="shared" si="10"/>
        <v>60</v>
      </c>
      <c r="N16" s="404">
        <f t="shared" si="10"/>
        <v>60</v>
      </c>
      <c r="O16" s="404">
        <f t="shared" si="10"/>
        <v>60</v>
      </c>
      <c r="P16" s="404">
        <f t="shared" si="10"/>
        <v>60</v>
      </c>
      <c r="Q16" s="404">
        <f t="shared" si="10"/>
        <v>60</v>
      </c>
      <c r="R16" s="404">
        <f t="shared" si="10"/>
        <v>60</v>
      </c>
      <c r="S16" s="404"/>
      <c r="T16" s="404"/>
      <c r="U16" s="404"/>
      <c r="V16" s="404"/>
      <c r="W16" s="404"/>
      <c r="X16" s="404"/>
      <c r="Y16" s="404"/>
      <c r="Z16" s="404"/>
      <c r="AA16" s="404"/>
      <c r="AB16" s="404"/>
      <c r="AC16" s="404"/>
      <c r="AD16" s="405"/>
      <c r="AE16" s="421"/>
      <c r="AF16" s="406"/>
      <c r="AG16" s="406"/>
      <c r="AH16" s="406"/>
      <c r="AI16" s="411"/>
      <c r="AJ16" s="412"/>
      <c r="AK16" s="409"/>
      <c r="AL16" s="410"/>
    </row>
    <row r="17" spans="1:38" ht="14.25" customHeight="1" x14ac:dyDescent="0.2">
      <c r="A17" s="417" t="s">
        <v>325</v>
      </c>
      <c r="B17" s="545">
        <f>8*22.5*0.5/B6</f>
        <v>0.9</v>
      </c>
      <c r="C17" s="400" t="s">
        <v>304</v>
      </c>
      <c r="D17" s="401"/>
      <c r="E17" s="420"/>
      <c r="F17" s="438">
        <f t="shared" si="2"/>
        <v>0.9</v>
      </c>
      <c r="G17" s="439">
        <f t="shared" si="8"/>
        <v>0.9</v>
      </c>
      <c r="H17" s="439">
        <f t="shared" ref="H17:R17" si="11">G17</f>
        <v>0.9</v>
      </c>
      <c r="I17" s="439">
        <f t="shared" si="11"/>
        <v>0.9</v>
      </c>
      <c r="J17" s="439">
        <f t="shared" si="11"/>
        <v>0.9</v>
      </c>
      <c r="K17" s="439">
        <f t="shared" si="11"/>
        <v>0.9</v>
      </c>
      <c r="L17" s="439">
        <f t="shared" si="11"/>
        <v>0.9</v>
      </c>
      <c r="M17" s="439">
        <f t="shared" si="11"/>
        <v>0.9</v>
      </c>
      <c r="N17" s="439">
        <f t="shared" si="11"/>
        <v>0.9</v>
      </c>
      <c r="O17" s="439">
        <f t="shared" si="11"/>
        <v>0.9</v>
      </c>
      <c r="P17" s="439">
        <f t="shared" si="11"/>
        <v>0.9</v>
      </c>
      <c r="Q17" s="439">
        <f t="shared" si="11"/>
        <v>0.9</v>
      </c>
      <c r="R17" s="439">
        <f t="shared" si="11"/>
        <v>0.9</v>
      </c>
      <c r="S17" s="404">
        <f>Помещения!$C$52-S13</f>
        <v>680.92000000000007</v>
      </c>
      <c r="T17" s="404">
        <f>Помещения!$C$52-T13</f>
        <v>680.92000000000007</v>
      </c>
      <c r="U17" s="404">
        <f>Помещения!$C$52-U13</f>
        <v>680.92000000000007</v>
      </c>
      <c r="V17" s="404">
        <f>Помещения!$C$52-V13</f>
        <v>680.92000000000007</v>
      </c>
      <c r="W17" s="404">
        <f>Помещения!$C$52-W13</f>
        <v>680.92000000000007</v>
      </c>
      <c r="X17" s="404">
        <f>Помещения!$C$52-X13</f>
        <v>680.92000000000007</v>
      </c>
      <c r="Y17" s="404">
        <f>Помещения!$C$52-Y13</f>
        <v>680.92000000000007</v>
      </c>
      <c r="Z17" s="404">
        <f>Помещения!$C$52-Z13</f>
        <v>680.92000000000007</v>
      </c>
      <c r="AA17" s="404">
        <f>Помещения!$C$52-AA13</f>
        <v>680.92000000000007</v>
      </c>
      <c r="AB17" s="404">
        <f>Помещения!$C$52-AB13</f>
        <v>680.92000000000007</v>
      </c>
      <c r="AC17" s="404">
        <f>Помещения!$C$52-AC13</f>
        <v>680.92000000000007</v>
      </c>
      <c r="AD17" s="405">
        <f>Помещения!$C$52-AD13</f>
        <v>680.92000000000007</v>
      </c>
      <c r="AE17" s="421"/>
      <c r="AF17" s="406"/>
      <c r="AG17" s="406"/>
      <c r="AH17" s="406"/>
      <c r="AI17" s="426"/>
      <c r="AJ17" s="412"/>
      <c r="AK17" s="409"/>
      <c r="AL17" s="410"/>
    </row>
    <row r="18" spans="1:38" ht="16.5" customHeight="1" x14ac:dyDescent="0.2">
      <c r="A18" s="417" t="s">
        <v>326</v>
      </c>
      <c r="B18" s="546">
        <v>0.18</v>
      </c>
      <c r="C18" s="400" t="s">
        <v>306</v>
      </c>
      <c r="D18" s="401"/>
      <c r="E18" s="420"/>
      <c r="F18" s="652">
        <v>0.23400000000000001</v>
      </c>
      <c r="G18" s="653">
        <f t="shared" si="8"/>
        <v>0.23400000000000001</v>
      </c>
      <c r="H18" s="653">
        <f t="shared" ref="H18:R18" si="12">G18</f>
        <v>0.23400000000000001</v>
      </c>
      <c r="I18" s="653">
        <f t="shared" si="12"/>
        <v>0.23400000000000001</v>
      </c>
      <c r="J18" s="653">
        <f t="shared" si="12"/>
        <v>0.23400000000000001</v>
      </c>
      <c r="K18" s="653">
        <f t="shared" si="12"/>
        <v>0.23400000000000001</v>
      </c>
      <c r="L18" s="653">
        <f t="shared" si="12"/>
        <v>0.23400000000000001</v>
      </c>
      <c r="M18" s="653">
        <f t="shared" si="12"/>
        <v>0.23400000000000001</v>
      </c>
      <c r="N18" s="653">
        <f t="shared" si="12"/>
        <v>0.23400000000000001</v>
      </c>
      <c r="O18" s="653">
        <f t="shared" si="12"/>
        <v>0.23400000000000001</v>
      </c>
      <c r="P18" s="653">
        <f t="shared" si="12"/>
        <v>0.23400000000000001</v>
      </c>
      <c r="Q18" s="653">
        <f t="shared" si="12"/>
        <v>0.23400000000000001</v>
      </c>
      <c r="R18" s="653">
        <f t="shared" si="12"/>
        <v>0.23400000000000001</v>
      </c>
      <c r="S18" s="404">
        <f t="shared" ref="S18:AD18" si="13">S11+S17</f>
        <v>-17081.18</v>
      </c>
      <c r="T18" s="404">
        <f t="shared" si="13"/>
        <v>-17081.18</v>
      </c>
      <c r="U18" s="404">
        <f t="shared" si="13"/>
        <v>-17081.18</v>
      </c>
      <c r="V18" s="404">
        <f t="shared" si="13"/>
        <v>-17081.18</v>
      </c>
      <c r="W18" s="404">
        <f t="shared" si="13"/>
        <v>-17081.18</v>
      </c>
      <c r="X18" s="404">
        <f t="shared" si="13"/>
        <v>-17081.18</v>
      </c>
      <c r="Y18" s="404">
        <f t="shared" si="13"/>
        <v>-17081.18</v>
      </c>
      <c r="Z18" s="404">
        <f t="shared" si="13"/>
        <v>-17081.18</v>
      </c>
      <c r="AA18" s="404">
        <f t="shared" si="13"/>
        <v>-17081.18</v>
      </c>
      <c r="AB18" s="404">
        <f t="shared" si="13"/>
        <v>-17081.18</v>
      </c>
      <c r="AC18" s="404">
        <f t="shared" si="13"/>
        <v>-17081.18</v>
      </c>
      <c r="AD18" s="405">
        <f t="shared" si="13"/>
        <v>-17081.18</v>
      </c>
      <c r="AE18" s="421"/>
      <c r="AF18" s="406"/>
      <c r="AG18" s="406"/>
      <c r="AH18" s="406"/>
      <c r="AI18" s="426"/>
      <c r="AJ18" s="412"/>
      <c r="AK18" s="409"/>
      <c r="AL18" s="410"/>
    </row>
    <row r="19" spans="1:38" ht="16.5" hidden="1" customHeight="1" x14ac:dyDescent="0.2">
      <c r="A19" s="417"/>
      <c r="B19" s="427"/>
      <c r="C19" s="400"/>
      <c r="D19" s="428"/>
      <c r="E19" s="429"/>
      <c r="F19" s="430"/>
      <c r="G19" s="431"/>
      <c r="H19" s="431"/>
      <c r="I19" s="431"/>
      <c r="J19" s="432"/>
      <c r="K19" s="432"/>
      <c r="L19" s="432"/>
      <c r="M19" s="432"/>
      <c r="N19" s="432"/>
      <c r="O19" s="432"/>
      <c r="P19" s="432"/>
      <c r="Q19" s="432"/>
      <c r="R19" s="432"/>
      <c r="S19" s="432"/>
      <c r="T19" s="432"/>
      <c r="U19" s="432"/>
      <c r="V19" s="432"/>
      <c r="W19" s="432"/>
      <c r="X19" s="432"/>
      <c r="Y19" s="432"/>
      <c r="Z19" s="432"/>
      <c r="AA19" s="432"/>
      <c r="AB19" s="432"/>
      <c r="AC19" s="432"/>
      <c r="AD19" s="433"/>
      <c r="AE19" s="421"/>
      <c r="AF19" s="406"/>
      <c r="AG19" s="406"/>
      <c r="AH19" s="406"/>
      <c r="AI19" s="434"/>
      <c r="AJ19" s="412"/>
      <c r="AK19" s="435"/>
      <c r="AL19" s="410"/>
    </row>
    <row r="20" spans="1:38" ht="16.5" customHeight="1" x14ac:dyDescent="0.2">
      <c r="A20" s="417"/>
      <c r="B20" s="427"/>
      <c r="C20" s="400"/>
      <c r="D20" s="428"/>
      <c r="E20" s="429"/>
      <c r="F20" s="430"/>
      <c r="G20" s="431"/>
      <c r="H20" s="431"/>
      <c r="I20" s="431"/>
      <c r="J20" s="432"/>
      <c r="K20" s="432"/>
      <c r="L20" s="432"/>
      <c r="M20" s="432"/>
      <c r="N20" s="432"/>
      <c r="O20" s="432"/>
      <c r="P20" s="432"/>
      <c r="Q20" s="432"/>
      <c r="R20" s="432"/>
      <c r="S20" s="432"/>
      <c r="T20" s="432"/>
      <c r="U20" s="432"/>
      <c r="V20" s="432"/>
      <c r="W20" s="432"/>
      <c r="X20" s="432"/>
      <c r="Y20" s="432"/>
      <c r="Z20" s="432"/>
      <c r="AA20" s="432"/>
      <c r="AB20" s="432"/>
      <c r="AC20" s="432"/>
      <c r="AD20" s="433"/>
      <c r="AE20" s="421"/>
      <c r="AF20" s="406"/>
      <c r="AG20" s="406"/>
      <c r="AH20" s="406"/>
      <c r="AI20" s="434"/>
      <c r="AJ20" s="412"/>
      <c r="AK20" s="435"/>
      <c r="AL20" s="410"/>
    </row>
    <row r="21" spans="1:38" ht="16.5" customHeight="1" x14ac:dyDescent="0.2">
      <c r="A21" s="436"/>
      <c r="B21" s="437"/>
      <c r="C21" s="400"/>
      <c r="D21" s="401"/>
      <c r="E21" s="402"/>
      <c r="F21" s="438"/>
      <c r="G21" s="439"/>
      <c r="H21" s="439"/>
      <c r="I21" s="439"/>
      <c r="J21" s="439"/>
      <c r="K21" s="439"/>
      <c r="L21" s="439"/>
      <c r="M21" s="439"/>
      <c r="N21" s="439"/>
      <c r="O21" s="439"/>
      <c r="P21" s="439"/>
      <c r="Q21" s="439"/>
      <c r="R21" s="439"/>
      <c r="S21" s="439" t="e">
        <f>#REF!</f>
        <v>#REF!</v>
      </c>
      <c r="T21" s="439" t="e">
        <f>#REF!</f>
        <v>#REF!</v>
      </c>
      <c r="U21" s="439" t="e">
        <f>#REF!</f>
        <v>#REF!</v>
      </c>
      <c r="V21" s="439" t="e">
        <f>#REF!</f>
        <v>#REF!</v>
      </c>
      <c r="W21" s="439" t="e">
        <f>#REF!</f>
        <v>#REF!</v>
      </c>
      <c r="X21" s="439" t="e">
        <f>#REF!</f>
        <v>#REF!</v>
      </c>
      <c r="Y21" s="439" t="e">
        <f>#REF!</f>
        <v>#REF!</v>
      </c>
      <c r="Z21" s="439" t="e">
        <f>#REF!</f>
        <v>#REF!</v>
      </c>
      <c r="AA21" s="439" t="e">
        <f>#REF!</f>
        <v>#REF!</v>
      </c>
      <c r="AB21" s="439" t="e">
        <f>#REF!</f>
        <v>#REF!</v>
      </c>
      <c r="AC21" s="439" t="e">
        <f>#REF!</f>
        <v>#REF!</v>
      </c>
      <c r="AD21" s="440" t="e">
        <f>#REF!</f>
        <v>#REF!</v>
      </c>
      <c r="AE21" s="421"/>
      <c r="AF21" s="406"/>
      <c r="AG21" s="406"/>
      <c r="AH21" s="406"/>
      <c r="AI21" s="411"/>
      <c r="AJ21" s="412"/>
      <c r="AK21" s="413"/>
      <c r="AL21" s="410"/>
    </row>
  </sheetData>
  <mergeCells count="4">
    <mergeCell ref="D1:E1"/>
    <mergeCell ref="D2:E2"/>
    <mergeCell ref="AI3:AK3"/>
    <mergeCell ref="F1:R1"/>
  </mergeCells>
  <pageMargins left="0" right="0" top="0.98425196850393704" bottom="0.98425196850393704" header="0.51181102362204722" footer="0.51181102362204722"/>
  <pageSetup scale="7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EDE2F6"/>
  </sheetPr>
  <dimension ref="A1:BM17"/>
  <sheetViews>
    <sheetView showGridLines="0" zoomScaleNormal="100" workbookViewId="0">
      <pane xSplit="1" ySplit="7" topLeftCell="B8" activePane="bottomRight" state="frozen"/>
      <selection activeCell="R12" sqref="R12"/>
      <selection pane="topRight" activeCell="R12" sqref="R12"/>
      <selection pane="bottomLeft" activeCell="R12" sqref="R12"/>
      <selection pane="bottomRight" activeCell="R12" sqref="R12"/>
    </sheetView>
  </sheetViews>
  <sheetFormatPr defaultColWidth="9.140625" defaultRowHeight="15" x14ac:dyDescent="0.25"/>
  <cols>
    <col min="1" max="1" width="37.85546875" style="71" customWidth="1"/>
    <col min="2" max="2" width="7.42578125" style="256" customWidth="1"/>
    <col min="3" max="16" width="7.140625" style="1" customWidth="1"/>
    <col min="17" max="35" width="9.140625" style="1"/>
    <col min="36" max="16384" width="9.140625" style="70"/>
  </cols>
  <sheetData>
    <row r="1" spans="1:65" ht="18.75" x14ac:dyDescent="0.25">
      <c r="A1" s="315" t="s">
        <v>234</v>
      </c>
      <c r="E1" s="316" t="s">
        <v>235</v>
      </c>
    </row>
    <row r="2" spans="1:65" ht="8.25" customHeight="1" x14ac:dyDescent="0.25"/>
    <row r="3" spans="1:65" ht="22.5" customHeight="1" x14ac:dyDescent="0.25">
      <c r="Q3" s="317" t="s">
        <v>236</v>
      </c>
      <c r="R3" s="318">
        <f>'1. Projekti elluviimise kulud'!O21</f>
        <v>0</v>
      </c>
      <c r="S3" s="1" t="s">
        <v>80</v>
      </c>
    </row>
    <row r="4" spans="1:65" ht="20.25" customHeight="1" x14ac:dyDescent="0.25">
      <c r="C4" s="641" t="s">
        <v>237</v>
      </c>
      <c r="D4" s="641"/>
      <c r="E4" s="641"/>
      <c r="F4" s="641"/>
      <c r="G4" s="641"/>
      <c r="H4" s="641"/>
      <c r="I4" s="641"/>
      <c r="J4" s="641"/>
      <c r="K4" s="641"/>
      <c r="L4" s="641"/>
      <c r="M4" s="641"/>
      <c r="N4" s="641"/>
      <c r="O4" s="641"/>
      <c r="P4" s="641"/>
      <c r="Q4" s="641"/>
      <c r="R4" s="642" t="s">
        <v>238</v>
      </c>
      <c r="S4" s="642"/>
      <c r="T4" s="642"/>
      <c r="U4" s="642"/>
      <c r="V4" s="642"/>
      <c r="W4" s="642"/>
      <c r="X4" s="642"/>
      <c r="Y4" s="642"/>
      <c r="Z4" s="642"/>
      <c r="AA4" s="642"/>
      <c r="AB4" s="642"/>
      <c r="AC4" s="642"/>
      <c r="AD4" s="642"/>
      <c r="AE4" s="642"/>
      <c r="AF4" s="642"/>
      <c r="AG4" s="642"/>
      <c r="AH4" s="642"/>
      <c r="AI4" s="642"/>
      <c r="AJ4" s="642"/>
      <c r="AK4" s="642"/>
      <c r="AL4" s="642"/>
      <c r="AM4" s="642"/>
      <c r="AN4" s="642"/>
      <c r="AO4" s="642"/>
      <c r="AP4" s="642"/>
      <c r="AQ4" s="642"/>
      <c r="AR4" s="642"/>
      <c r="AS4" s="642"/>
      <c r="AT4" s="642"/>
      <c r="AU4" s="642"/>
      <c r="AV4" s="642"/>
      <c r="AW4" s="642"/>
      <c r="AX4" s="642"/>
      <c r="AY4" s="642"/>
      <c r="AZ4" s="642"/>
      <c r="BA4" s="642"/>
      <c r="BB4" s="642"/>
      <c r="BC4" s="642"/>
      <c r="BD4" s="642"/>
      <c r="BE4" s="642"/>
      <c r="BF4" s="642"/>
    </row>
    <row r="5" spans="1:65" ht="12" customHeight="1" x14ac:dyDescent="0.25">
      <c r="C5" s="319"/>
      <c r="D5" s="319"/>
      <c r="E5" s="319"/>
      <c r="F5" s="319"/>
      <c r="G5" s="319"/>
      <c r="H5" s="319"/>
      <c r="I5" s="319"/>
      <c r="J5" s="319"/>
      <c r="K5" s="319"/>
      <c r="L5" s="319"/>
      <c r="M5" s="319"/>
      <c r="N5" s="319"/>
      <c r="O5" s="319"/>
      <c r="P5" s="319"/>
      <c r="Q5" s="319"/>
      <c r="R5" s="320">
        <v>1</v>
      </c>
      <c r="S5" s="320">
        <v>2</v>
      </c>
      <c r="T5" s="320">
        <v>3</v>
      </c>
      <c r="U5" s="320">
        <v>4</v>
      </c>
      <c r="V5" s="320">
        <v>5</v>
      </c>
      <c r="W5" s="320">
        <v>6</v>
      </c>
      <c r="X5" s="320">
        <v>7</v>
      </c>
      <c r="Y5" s="320">
        <v>8</v>
      </c>
      <c r="Z5" s="320">
        <v>9</v>
      </c>
      <c r="AA5" s="320">
        <v>10</v>
      </c>
      <c r="AB5" s="320">
        <v>11</v>
      </c>
      <c r="AC5" s="320">
        <v>12</v>
      </c>
      <c r="AD5" s="320">
        <v>13</v>
      </c>
      <c r="AE5" s="320">
        <v>14</v>
      </c>
      <c r="AF5" s="320">
        <v>15</v>
      </c>
      <c r="AG5" s="320">
        <v>16</v>
      </c>
      <c r="AH5" s="320">
        <v>17</v>
      </c>
      <c r="AI5" s="320">
        <v>18</v>
      </c>
      <c r="AJ5" s="320">
        <v>19</v>
      </c>
      <c r="AK5" s="320">
        <v>20</v>
      </c>
      <c r="AL5" s="320">
        <v>21</v>
      </c>
      <c r="AM5" s="320">
        <v>22</v>
      </c>
      <c r="AN5" s="320">
        <v>23</v>
      </c>
      <c r="AO5" s="320">
        <v>24</v>
      </c>
      <c r="AP5" s="320">
        <v>25</v>
      </c>
      <c r="AQ5" s="320">
        <v>26</v>
      </c>
      <c r="AR5" s="320">
        <v>27</v>
      </c>
      <c r="AS5" s="320">
        <v>28</v>
      </c>
      <c r="AT5" s="320">
        <v>29</v>
      </c>
      <c r="AU5" s="320">
        <v>30</v>
      </c>
      <c r="AV5" s="320">
        <v>31</v>
      </c>
      <c r="AW5" s="320">
        <v>32</v>
      </c>
      <c r="AX5" s="320">
        <v>33</v>
      </c>
      <c r="AY5" s="320">
        <v>34</v>
      </c>
      <c r="AZ5" s="320">
        <v>35</v>
      </c>
      <c r="BA5" s="320">
        <v>36</v>
      </c>
      <c r="BB5" s="320">
        <v>37</v>
      </c>
      <c r="BC5" s="320">
        <v>38</v>
      </c>
      <c r="BD5" s="320">
        <v>39</v>
      </c>
      <c r="BE5" s="320">
        <v>40</v>
      </c>
      <c r="BF5" s="320">
        <v>41</v>
      </c>
    </row>
    <row r="6" spans="1:65" s="325" customFormat="1" ht="23.25" customHeight="1" x14ac:dyDescent="0.25">
      <c r="A6" s="321"/>
      <c r="B6" s="322"/>
      <c r="C6" s="323">
        <f>'2. Tulud-kulud projektiga'!D3</f>
        <v>2023</v>
      </c>
      <c r="D6" s="323">
        <f>C6+1</f>
        <v>2024</v>
      </c>
      <c r="E6" s="323">
        <f t="shared" ref="E6:BF6" si="0">D6+1</f>
        <v>2025</v>
      </c>
      <c r="F6" s="323">
        <f t="shared" si="0"/>
        <v>2026</v>
      </c>
      <c r="G6" s="323">
        <f t="shared" si="0"/>
        <v>2027</v>
      </c>
      <c r="H6" s="323">
        <f t="shared" si="0"/>
        <v>2028</v>
      </c>
      <c r="I6" s="323">
        <f t="shared" si="0"/>
        <v>2029</v>
      </c>
      <c r="J6" s="323">
        <f t="shared" si="0"/>
        <v>2030</v>
      </c>
      <c r="K6" s="323">
        <f t="shared" si="0"/>
        <v>2031</v>
      </c>
      <c r="L6" s="323">
        <f t="shared" si="0"/>
        <v>2032</v>
      </c>
      <c r="M6" s="323">
        <f t="shared" si="0"/>
        <v>2033</v>
      </c>
      <c r="N6" s="323">
        <f t="shared" si="0"/>
        <v>2034</v>
      </c>
      <c r="O6" s="323">
        <f t="shared" si="0"/>
        <v>2035</v>
      </c>
      <c r="P6" s="323">
        <f t="shared" si="0"/>
        <v>2036</v>
      </c>
      <c r="Q6" s="323">
        <f t="shared" si="0"/>
        <v>2037</v>
      </c>
      <c r="R6" s="324">
        <f t="shared" si="0"/>
        <v>2038</v>
      </c>
      <c r="S6" s="324">
        <f t="shared" si="0"/>
        <v>2039</v>
      </c>
      <c r="T6" s="324">
        <f t="shared" si="0"/>
        <v>2040</v>
      </c>
      <c r="U6" s="324">
        <f t="shared" si="0"/>
        <v>2041</v>
      </c>
      <c r="V6" s="324">
        <f t="shared" si="0"/>
        <v>2042</v>
      </c>
      <c r="W6" s="324">
        <f t="shared" si="0"/>
        <v>2043</v>
      </c>
      <c r="X6" s="324">
        <f t="shared" si="0"/>
        <v>2044</v>
      </c>
      <c r="Y6" s="324">
        <f t="shared" si="0"/>
        <v>2045</v>
      </c>
      <c r="Z6" s="324">
        <f t="shared" si="0"/>
        <v>2046</v>
      </c>
      <c r="AA6" s="324">
        <f t="shared" si="0"/>
        <v>2047</v>
      </c>
      <c r="AB6" s="324">
        <f t="shared" si="0"/>
        <v>2048</v>
      </c>
      <c r="AC6" s="324">
        <f t="shared" si="0"/>
        <v>2049</v>
      </c>
      <c r="AD6" s="324">
        <f t="shared" si="0"/>
        <v>2050</v>
      </c>
      <c r="AE6" s="324">
        <f t="shared" si="0"/>
        <v>2051</v>
      </c>
      <c r="AF6" s="324">
        <f t="shared" si="0"/>
        <v>2052</v>
      </c>
      <c r="AG6" s="324">
        <f t="shared" si="0"/>
        <v>2053</v>
      </c>
      <c r="AH6" s="324">
        <f t="shared" si="0"/>
        <v>2054</v>
      </c>
      <c r="AI6" s="324">
        <f t="shared" si="0"/>
        <v>2055</v>
      </c>
      <c r="AJ6" s="324">
        <f t="shared" si="0"/>
        <v>2056</v>
      </c>
      <c r="AK6" s="324">
        <f t="shared" si="0"/>
        <v>2057</v>
      </c>
      <c r="AL6" s="324">
        <f t="shared" si="0"/>
        <v>2058</v>
      </c>
      <c r="AM6" s="324">
        <f t="shared" si="0"/>
        <v>2059</v>
      </c>
      <c r="AN6" s="324">
        <f t="shared" si="0"/>
        <v>2060</v>
      </c>
      <c r="AO6" s="324">
        <f t="shared" si="0"/>
        <v>2061</v>
      </c>
      <c r="AP6" s="324">
        <f t="shared" si="0"/>
        <v>2062</v>
      </c>
      <c r="AQ6" s="324">
        <f t="shared" si="0"/>
        <v>2063</v>
      </c>
      <c r="AR6" s="324">
        <f t="shared" si="0"/>
        <v>2064</v>
      </c>
      <c r="AS6" s="324">
        <f t="shared" si="0"/>
        <v>2065</v>
      </c>
      <c r="AT6" s="324">
        <f t="shared" si="0"/>
        <v>2066</v>
      </c>
      <c r="AU6" s="324">
        <f t="shared" si="0"/>
        <v>2067</v>
      </c>
      <c r="AV6" s="324">
        <f t="shared" si="0"/>
        <v>2068</v>
      </c>
      <c r="AW6" s="324">
        <f t="shared" si="0"/>
        <v>2069</v>
      </c>
      <c r="AX6" s="324">
        <f t="shared" si="0"/>
        <v>2070</v>
      </c>
      <c r="AY6" s="324">
        <f t="shared" si="0"/>
        <v>2071</v>
      </c>
      <c r="AZ6" s="324">
        <f t="shared" si="0"/>
        <v>2072</v>
      </c>
      <c r="BA6" s="324">
        <f t="shared" si="0"/>
        <v>2073</v>
      </c>
      <c r="BB6" s="324">
        <f t="shared" si="0"/>
        <v>2074</v>
      </c>
      <c r="BC6" s="324">
        <f t="shared" si="0"/>
        <v>2075</v>
      </c>
      <c r="BD6" s="324">
        <f t="shared" si="0"/>
        <v>2076</v>
      </c>
      <c r="BE6" s="324">
        <f t="shared" si="0"/>
        <v>2077</v>
      </c>
      <c r="BF6" s="324">
        <f t="shared" si="0"/>
        <v>2078</v>
      </c>
    </row>
    <row r="7" spans="1:65" ht="4.5" customHeight="1" x14ac:dyDescent="0.25">
      <c r="A7" s="229"/>
      <c r="B7" s="237"/>
      <c r="C7" s="74"/>
      <c r="D7" s="74"/>
      <c r="E7" s="74"/>
      <c r="F7" s="74"/>
      <c r="G7" s="74"/>
      <c r="H7" s="74"/>
      <c r="I7" s="74"/>
      <c r="J7" s="74"/>
      <c r="K7" s="74"/>
      <c r="L7" s="74"/>
      <c r="M7" s="74"/>
      <c r="N7" s="74"/>
      <c r="O7" s="74"/>
      <c r="P7" s="134"/>
      <c r="Q7" s="134"/>
      <c r="R7" s="326"/>
      <c r="S7" s="326"/>
      <c r="T7" s="326"/>
      <c r="U7" s="326"/>
      <c r="V7" s="326"/>
      <c r="W7" s="326"/>
      <c r="X7" s="326"/>
      <c r="Y7" s="326"/>
      <c r="Z7" s="326"/>
      <c r="AA7" s="326"/>
      <c r="AB7" s="326"/>
      <c r="AC7" s="326"/>
      <c r="AD7" s="326"/>
      <c r="AE7" s="326"/>
      <c r="AF7" s="326"/>
      <c r="AG7" s="326"/>
      <c r="AH7" s="326"/>
      <c r="AI7" s="326"/>
      <c r="AJ7" s="327"/>
      <c r="AK7" s="327"/>
      <c r="AL7" s="327"/>
      <c r="AM7" s="327"/>
      <c r="AN7" s="327"/>
      <c r="AO7" s="327"/>
      <c r="AP7" s="327"/>
      <c r="AQ7" s="327"/>
      <c r="AR7" s="327"/>
      <c r="AS7" s="327"/>
      <c r="AT7" s="327"/>
      <c r="AU7" s="327"/>
      <c r="AV7" s="327"/>
      <c r="AW7" s="327"/>
      <c r="AX7" s="327"/>
      <c r="AY7" s="327"/>
      <c r="AZ7" s="327"/>
      <c r="BA7" s="327"/>
      <c r="BB7" s="327"/>
      <c r="BC7" s="327"/>
      <c r="BD7" s="327"/>
      <c r="BE7" s="327"/>
      <c r="BF7" s="327"/>
    </row>
    <row r="8" spans="1:65" ht="36.75" customHeight="1" x14ac:dyDescent="0.25">
      <c r="A8" s="328" t="s">
        <v>244</v>
      </c>
      <c r="B8" s="329" t="s">
        <v>3</v>
      </c>
      <c r="C8" s="643">
        <f>'5. Abikõlblik kulu'!D11-'5. Abikõlblik kulu'!D12</f>
        <v>-9760.8295416620094</v>
      </c>
      <c r="D8" s="644"/>
      <c r="E8" s="644"/>
      <c r="F8" s="644"/>
      <c r="G8" s="644"/>
      <c r="H8" s="644"/>
      <c r="I8" s="644"/>
      <c r="J8" s="644"/>
      <c r="K8" s="644"/>
      <c r="L8" s="644"/>
      <c r="M8" s="644"/>
      <c r="N8" s="644"/>
      <c r="O8" s="644"/>
      <c r="P8" s="644"/>
      <c r="Q8" s="645"/>
      <c r="R8" s="326"/>
      <c r="S8" s="326"/>
      <c r="T8" s="326"/>
      <c r="U8" s="326"/>
      <c r="V8" s="326"/>
      <c r="W8" s="326"/>
      <c r="X8" s="326"/>
      <c r="Y8" s="326"/>
      <c r="Z8" s="326"/>
      <c r="AA8" s="326"/>
      <c r="AB8" s="326"/>
      <c r="AC8" s="326"/>
      <c r="AD8" s="326"/>
      <c r="AE8" s="326"/>
      <c r="AF8" s="326"/>
      <c r="AG8" s="326"/>
      <c r="AH8" s="326"/>
      <c r="AI8" s="326"/>
      <c r="AJ8" s="327"/>
      <c r="AK8" s="327"/>
      <c r="AL8" s="327"/>
      <c r="AM8" s="327"/>
      <c r="AN8" s="327"/>
      <c r="AO8" s="327"/>
      <c r="AP8" s="327"/>
      <c r="AQ8" s="327"/>
      <c r="AR8" s="327"/>
      <c r="AS8" s="327"/>
      <c r="AT8" s="327"/>
      <c r="AU8" s="327"/>
      <c r="AV8" s="327"/>
      <c r="AW8" s="327"/>
      <c r="AX8" s="327"/>
      <c r="AY8" s="327"/>
      <c r="AZ8" s="327"/>
      <c r="BA8" s="327"/>
      <c r="BB8" s="327"/>
      <c r="BC8" s="327"/>
      <c r="BD8" s="327"/>
      <c r="BE8" s="327"/>
      <c r="BF8" s="327"/>
    </row>
    <row r="9" spans="1:65" ht="24.75" customHeight="1" x14ac:dyDescent="0.25">
      <c r="A9" s="330" t="s">
        <v>239</v>
      </c>
      <c r="B9" s="329" t="s">
        <v>3</v>
      </c>
      <c r="C9" s="646" t="str">
        <f>IF(AND((C8&gt;0),(R3&gt;0)),"Projekti varale on vaja arvutada jääkväärtus","Jääkväärtust ei ole vaja arvutada")</f>
        <v>Jääkväärtust ei ole vaja arvutada</v>
      </c>
      <c r="D9" s="647"/>
      <c r="E9" s="647"/>
      <c r="F9" s="647"/>
      <c r="G9" s="647"/>
      <c r="H9" s="647"/>
      <c r="I9" s="647"/>
      <c r="J9" s="647"/>
      <c r="K9" s="647"/>
      <c r="L9" s="647"/>
      <c r="M9" s="647"/>
      <c r="N9" s="647"/>
      <c r="O9" s="647"/>
      <c r="P9" s="647"/>
      <c r="Q9" s="648"/>
      <c r="R9" s="326"/>
      <c r="S9" s="326"/>
      <c r="T9" s="326"/>
      <c r="U9" s="326"/>
      <c r="V9" s="326"/>
      <c r="W9" s="326"/>
      <c r="X9" s="326"/>
      <c r="Y9" s="326"/>
      <c r="Z9" s="326"/>
      <c r="AA9" s="326"/>
      <c r="AB9" s="326"/>
      <c r="AC9" s="326"/>
      <c r="AD9" s="326"/>
      <c r="AE9" s="326"/>
      <c r="AF9" s="326"/>
      <c r="AG9" s="326"/>
      <c r="AH9" s="326"/>
      <c r="AI9" s="326"/>
      <c r="AJ9" s="327"/>
      <c r="AK9" s="327"/>
      <c r="AL9" s="327"/>
      <c r="AM9" s="327"/>
      <c r="AN9" s="327"/>
      <c r="AO9" s="327"/>
      <c r="AP9" s="327"/>
      <c r="AQ9" s="327"/>
      <c r="AR9" s="327"/>
      <c r="AS9" s="327"/>
      <c r="AT9" s="327"/>
      <c r="AU9" s="327"/>
      <c r="AV9" s="327"/>
      <c r="AW9" s="327"/>
      <c r="AX9" s="327"/>
      <c r="AY9" s="327"/>
      <c r="AZ9" s="327"/>
      <c r="BA9" s="327"/>
      <c r="BB9" s="327"/>
      <c r="BC9" s="327"/>
      <c r="BD9" s="327"/>
      <c r="BE9" s="327"/>
      <c r="BF9" s="327"/>
    </row>
    <row r="10" spans="1:65" ht="4.5" customHeight="1" x14ac:dyDescent="0.25">
      <c r="A10" s="229"/>
      <c r="B10" s="237"/>
      <c r="C10" s="74"/>
      <c r="D10" s="74"/>
      <c r="E10" s="74"/>
      <c r="F10" s="74"/>
      <c r="G10" s="74"/>
      <c r="H10" s="74"/>
      <c r="I10" s="74"/>
      <c r="J10" s="74"/>
      <c r="K10" s="74"/>
      <c r="L10" s="74"/>
      <c r="M10" s="74"/>
      <c r="N10" s="74"/>
      <c r="O10" s="74"/>
      <c r="P10" s="74"/>
      <c r="Q10" s="74"/>
      <c r="R10" s="326"/>
      <c r="S10" s="326"/>
      <c r="T10" s="326"/>
      <c r="U10" s="326"/>
      <c r="V10" s="326"/>
      <c r="W10" s="326"/>
      <c r="X10" s="326"/>
      <c r="Y10" s="326"/>
      <c r="Z10" s="326"/>
      <c r="AA10" s="326"/>
      <c r="AB10" s="326"/>
      <c r="AC10" s="326"/>
      <c r="AD10" s="326"/>
      <c r="AE10" s="326"/>
      <c r="AF10" s="326"/>
      <c r="AG10" s="326"/>
      <c r="AH10" s="326"/>
      <c r="AI10" s="326"/>
      <c r="AJ10" s="327"/>
      <c r="AK10" s="327"/>
      <c r="AL10" s="327"/>
      <c r="AM10" s="327"/>
      <c r="AN10" s="327"/>
      <c r="AO10" s="327"/>
      <c r="AP10" s="327"/>
      <c r="AQ10" s="327"/>
      <c r="AR10" s="327"/>
      <c r="AS10" s="327"/>
      <c r="AT10" s="327"/>
      <c r="AU10" s="327"/>
      <c r="AV10" s="327"/>
      <c r="AW10" s="327"/>
      <c r="AX10" s="327"/>
      <c r="AY10" s="327"/>
      <c r="AZ10" s="327"/>
      <c r="BA10" s="327"/>
      <c r="BB10" s="327"/>
      <c r="BC10" s="327"/>
      <c r="BD10" s="327"/>
      <c r="BE10" s="327"/>
      <c r="BF10" s="327"/>
    </row>
    <row r="11" spans="1:65" s="235" customFormat="1" ht="39.75" customHeight="1" x14ac:dyDescent="0.25">
      <c r="A11" s="331" t="s">
        <v>240</v>
      </c>
      <c r="B11" s="329" t="s">
        <v>3</v>
      </c>
      <c r="C11" s="299"/>
      <c r="D11" s="299"/>
      <c r="E11" s="299"/>
      <c r="F11" s="299"/>
      <c r="G11" s="299"/>
      <c r="H11" s="299"/>
      <c r="I11" s="299"/>
      <c r="J11" s="299"/>
      <c r="K11" s="299"/>
      <c r="L11" s="299"/>
      <c r="M11" s="299"/>
      <c r="N11" s="299"/>
      <c r="O11" s="299"/>
      <c r="P11" s="299"/>
      <c r="Q11" s="332">
        <f>'4. Lisanduvad tulud-kulud'!R121</f>
        <v>-1125.7769599999883</v>
      </c>
      <c r="R11" s="333"/>
      <c r="S11" s="334"/>
      <c r="T11" s="334"/>
      <c r="U11" s="334"/>
      <c r="V11" s="334"/>
      <c r="W11" s="334"/>
      <c r="X11" s="334"/>
      <c r="Y11" s="334"/>
      <c r="Z11" s="334"/>
      <c r="AA11" s="334"/>
      <c r="AB11" s="334"/>
      <c r="AC11" s="334"/>
      <c r="AD11" s="334"/>
      <c r="AE11" s="334"/>
      <c r="AF11" s="334"/>
      <c r="AG11" s="334"/>
      <c r="AH11" s="334"/>
      <c r="AI11" s="334"/>
      <c r="AJ11" s="334"/>
      <c r="AK11" s="334"/>
      <c r="AL11" s="334"/>
      <c r="AM11" s="334"/>
      <c r="AN11" s="334"/>
      <c r="AO11" s="334"/>
      <c r="AP11" s="334"/>
      <c r="AQ11" s="334"/>
      <c r="AR11" s="334"/>
      <c r="AS11" s="334"/>
      <c r="AT11" s="334"/>
      <c r="AU11" s="334"/>
      <c r="AV11" s="334"/>
      <c r="AW11" s="334"/>
      <c r="AX11" s="334"/>
      <c r="AY11" s="334"/>
      <c r="AZ11" s="334"/>
      <c r="BA11" s="334"/>
      <c r="BB11" s="334"/>
      <c r="BC11" s="334"/>
      <c r="BD11" s="334"/>
      <c r="BE11" s="334"/>
      <c r="BF11" s="334"/>
      <c r="BG11" s="335"/>
      <c r="BH11" s="335"/>
      <c r="BI11" s="335"/>
      <c r="BJ11" s="335"/>
      <c r="BK11" s="335"/>
      <c r="BL11" s="335"/>
      <c r="BM11" s="336"/>
    </row>
    <row r="12" spans="1:65" ht="60.75" customHeight="1" x14ac:dyDescent="0.25">
      <c r="A12" s="331" t="s">
        <v>241</v>
      </c>
      <c r="B12" s="329" t="s">
        <v>3</v>
      </c>
      <c r="C12" s="337"/>
      <c r="D12" s="337"/>
      <c r="E12" s="337"/>
      <c r="F12" s="337"/>
      <c r="G12" s="337"/>
      <c r="H12" s="337"/>
      <c r="I12" s="337"/>
      <c r="J12" s="337"/>
      <c r="K12" s="337"/>
      <c r="L12" s="337"/>
      <c r="M12" s="337"/>
      <c r="N12" s="337"/>
      <c r="O12" s="337"/>
      <c r="P12" s="337"/>
      <c r="Q12" s="337"/>
      <c r="R12" s="338"/>
      <c r="S12" s="338"/>
      <c r="T12" s="338"/>
      <c r="U12" s="338"/>
      <c r="V12" s="338"/>
      <c r="W12" s="338"/>
      <c r="X12" s="338"/>
      <c r="Y12" s="338"/>
      <c r="Z12" s="338"/>
      <c r="AA12" s="338"/>
      <c r="AB12" s="338"/>
      <c r="AC12" s="338"/>
      <c r="AD12" s="338"/>
      <c r="AE12" s="338"/>
      <c r="AF12" s="338"/>
      <c r="AG12" s="338"/>
      <c r="AH12" s="338"/>
      <c r="AI12" s="338"/>
      <c r="AJ12" s="339"/>
      <c r="AK12" s="339"/>
      <c r="AL12" s="339"/>
      <c r="AM12" s="339"/>
      <c r="AN12" s="339"/>
      <c r="AO12" s="339"/>
      <c r="AP12" s="339"/>
      <c r="AQ12" s="339"/>
      <c r="AR12" s="339"/>
      <c r="AS12" s="339"/>
      <c r="AT12" s="339"/>
      <c r="AU12" s="339"/>
      <c r="AV12" s="339"/>
      <c r="AW12" s="339"/>
      <c r="AX12" s="339"/>
      <c r="AY12" s="339"/>
      <c r="AZ12" s="339"/>
      <c r="BA12" s="339"/>
      <c r="BB12" s="339"/>
      <c r="BC12" s="339"/>
      <c r="BD12" s="339"/>
      <c r="BE12" s="339"/>
      <c r="BF12" s="339"/>
      <c r="BG12" s="340"/>
      <c r="BH12" s="340"/>
      <c r="BI12" s="340"/>
      <c r="BJ12" s="340"/>
      <c r="BK12" s="340"/>
      <c r="BL12" s="340"/>
      <c r="BM12" s="341"/>
    </row>
    <row r="13" spans="1:65" ht="30.75" customHeight="1" x14ac:dyDescent="0.25">
      <c r="A13" s="331" t="s">
        <v>85</v>
      </c>
      <c r="B13" s="329" t="s">
        <v>3</v>
      </c>
      <c r="C13" s="337"/>
      <c r="D13" s="337"/>
      <c r="E13" s="337"/>
      <c r="F13" s="337"/>
      <c r="G13" s="337"/>
      <c r="H13" s="337"/>
      <c r="I13" s="337"/>
      <c r="J13" s="337"/>
      <c r="K13" s="337"/>
      <c r="L13" s="337"/>
      <c r="M13" s="337"/>
      <c r="N13" s="337"/>
      <c r="O13" s="337"/>
      <c r="P13" s="337"/>
      <c r="Q13" s="332">
        <f>NPV(C16,R12:BF12)</f>
        <v>0</v>
      </c>
      <c r="R13" s="342"/>
      <c r="S13" s="342"/>
      <c r="T13" s="342"/>
      <c r="U13" s="342"/>
      <c r="V13" s="342"/>
      <c r="W13" s="342"/>
      <c r="X13" s="342"/>
      <c r="Y13" s="342"/>
      <c r="Z13" s="342"/>
      <c r="AA13" s="342"/>
      <c r="AB13" s="342"/>
      <c r="AC13" s="342"/>
      <c r="AD13" s="342"/>
      <c r="AE13" s="342"/>
      <c r="AF13" s="342"/>
      <c r="AG13" s="342"/>
      <c r="AH13" s="342"/>
      <c r="AI13" s="342"/>
      <c r="AJ13" s="343"/>
      <c r="AK13" s="343"/>
      <c r="AL13" s="343"/>
      <c r="AM13" s="343"/>
      <c r="AN13" s="343"/>
      <c r="AO13" s="343"/>
      <c r="AP13" s="343"/>
      <c r="AQ13" s="343"/>
      <c r="AR13" s="343"/>
      <c r="AS13" s="343"/>
      <c r="AT13" s="343"/>
      <c r="AU13" s="343"/>
      <c r="AV13" s="343"/>
      <c r="AW13" s="343"/>
      <c r="AX13" s="343"/>
      <c r="AY13" s="343"/>
      <c r="AZ13" s="343"/>
      <c r="BA13" s="343"/>
      <c r="BB13" s="343"/>
      <c r="BC13" s="343"/>
      <c r="BD13" s="343"/>
      <c r="BE13" s="343"/>
      <c r="BF13" s="343"/>
      <c r="BG13" s="340"/>
      <c r="BH13" s="340"/>
      <c r="BI13" s="340"/>
      <c r="BJ13" s="340"/>
      <c r="BK13" s="340"/>
      <c r="BL13" s="340"/>
      <c r="BM13" s="341"/>
    </row>
    <row r="14" spans="1:65" ht="40.5" customHeight="1" x14ac:dyDescent="0.25">
      <c r="A14" s="331" t="s">
        <v>242</v>
      </c>
      <c r="B14" s="329" t="s">
        <v>3</v>
      </c>
      <c r="C14" s="337">
        <v>0</v>
      </c>
      <c r="D14" s="337">
        <v>0</v>
      </c>
      <c r="E14" s="337">
        <v>0</v>
      </c>
      <c r="F14" s="337">
        <v>0</v>
      </c>
      <c r="G14" s="337">
        <v>0</v>
      </c>
      <c r="H14" s="337">
        <v>0</v>
      </c>
      <c r="I14" s="337">
        <v>0</v>
      </c>
      <c r="J14" s="337">
        <v>0</v>
      </c>
      <c r="K14" s="337">
        <v>0</v>
      </c>
      <c r="L14" s="337">
        <v>0</v>
      </c>
      <c r="M14" s="337">
        <v>0</v>
      </c>
      <c r="N14" s="337">
        <v>0</v>
      </c>
      <c r="O14" s="337">
        <v>0</v>
      </c>
      <c r="P14" s="337">
        <v>0</v>
      </c>
      <c r="Q14" s="332">
        <f>IF(Q13&gt;0,Q13,0)</f>
        <v>0</v>
      </c>
      <c r="R14" s="344"/>
      <c r="S14" s="342"/>
      <c r="T14" s="342"/>
      <c r="U14" s="342"/>
      <c r="V14" s="342"/>
      <c r="W14" s="342"/>
      <c r="X14" s="342"/>
      <c r="Y14" s="342"/>
      <c r="Z14" s="342"/>
      <c r="AA14" s="342"/>
      <c r="AB14" s="342"/>
      <c r="AC14" s="342"/>
      <c r="AD14" s="342"/>
      <c r="AE14" s="342"/>
      <c r="AF14" s="342"/>
      <c r="AG14" s="342"/>
      <c r="AH14" s="342"/>
      <c r="AI14" s="342"/>
      <c r="AJ14" s="343"/>
      <c r="AK14" s="343"/>
      <c r="AL14" s="343"/>
      <c r="AM14" s="343"/>
      <c r="AN14" s="343"/>
      <c r="AO14" s="343"/>
      <c r="AP14" s="343"/>
      <c r="AQ14" s="343"/>
      <c r="AR14" s="343"/>
      <c r="AS14" s="343"/>
      <c r="AT14" s="343"/>
      <c r="AU14" s="343"/>
      <c r="AV14" s="343"/>
      <c r="AW14" s="343"/>
      <c r="AX14" s="343"/>
      <c r="AY14" s="343"/>
      <c r="AZ14" s="343"/>
      <c r="BA14" s="343"/>
      <c r="BB14" s="343"/>
      <c r="BC14" s="343"/>
      <c r="BD14" s="343"/>
      <c r="BE14" s="343"/>
      <c r="BF14" s="343"/>
      <c r="BG14" s="340"/>
      <c r="BH14" s="340"/>
      <c r="BI14" s="340"/>
      <c r="BJ14" s="340"/>
      <c r="BK14" s="340"/>
      <c r="BL14" s="340"/>
      <c r="BM14" s="341"/>
    </row>
    <row r="15" spans="1:65" ht="18.75" customHeight="1" x14ac:dyDescent="0.25">
      <c r="A15" s="345"/>
      <c r="C15" s="16"/>
      <c r="D15" s="16"/>
      <c r="E15" s="16"/>
      <c r="F15" s="16"/>
      <c r="G15" s="16"/>
      <c r="H15" s="16"/>
      <c r="I15" s="16"/>
      <c r="J15" s="16"/>
      <c r="K15" s="16"/>
      <c r="L15" s="16"/>
      <c r="M15" s="16"/>
      <c r="N15" s="16"/>
      <c r="O15" s="16"/>
      <c r="P15" s="16"/>
      <c r="Q15" s="16"/>
      <c r="R15" s="346"/>
      <c r="S15" s="347"/>
      <c r="T15" s="347"/>
      <c r="U15" s="347"/>
      <c r="V15" s="347"/>
      <c r="W15" s="347"/>
      <c r="X15" s="347"/>
      <c r="Y15" s="347"/>
      <c r="Z15" s="347"/>
      <c r="AA15" s="347"/>
      <c r="AB15" s="347"/>
      <c r="AC15" s="347"/>
      <c r="AD15" s="347"/>
      <c r="AE15" s="347"/>
      <c r="AF15" s="347"/>
      <c r="AG15" s="347"/>
      <c r="AH15" s="347"/>
      <c r="AI15" s="347"/>
      <c r="AJ15" s="341"/>
      <c r="AK15" s="341"/>
      <c r="AL15" s="341"/>
      <c r="AM15" s="341"/>
      <c r="AN15" s="341"/>
      <c r="AO15" s="341"/>
      <c r="AP15" s="341"/>
      <c r="AQ15" s="341"/>
      <c r="AR15" s="341"/>
      <c r="AS15" s="341"/>
      <c r="AT15" s="341"/>
      <c r="AU15" s="341"/>
      <c r="AV15" s="341"/>
      <c r="AW15" s="341"/>
      <c r="AX15" s="341"/>
      <c r="AY15" s="341"/>
      <c r="AZ15" s="341"/>
      <c r="BA15" s="341"/>
      <c r="BB15" s="341"/>
      <c r="BC15" s="341"/>
      <c r="BD15" s="341"/>
      <c r="BE15" s="341"/>
      <c r="BF15" s="341"/>
      <c r="BG15" s="341"/>
      <c r="BH15" s="341"/>
      <c r="BI15" s="341"/>
      <c r="BJ15" s="341"/>
      <c r="BK15" s="341"/>
      <c r="BL15" s="341"/>
      <c r="BM15" s="341"/>
    </row>
    <row r="16" spans="1:65" ht="22.5" customHeight="1" x14ac:dyDescent="0.25">
      <c r="A16" s="348" t="s">
        <v>79</v>
      </c>
      <c r="B16" s="349"/>
      <c r="C16" s="649">
        <f>'5. Abikõlblik kulu'!C3</f>
        <v>0.04</v>
      </c>
      <c r="D16" s="640"/>
    </row>
    <row r="17" spans="1:4" ht="39" customHeight="1" x14ac:dyDescent="0.25">
      <c r="A17" s="314" t="s">
        <v>243</v>
      </c>
      <c r="B17" s="350" t="s">
        <v>3</v>
      </c>
      <c r="C17" s="639">
        <f>NPV(C16,C14:Q14)</f>
        <v>0</v>
      </c>
      <c r="D17" s="640"/>
    </row>
  </sheetData>
  <mergeCells count="6">
    <mergeCell ref="C17:D17"/>
    <mergeCell ref="C4:Q4"/>
    <mergeCell ref="R4:BF4"/>
    <mergeCell ref="C8:Q8"/>
    <mergeCell ref="C9:Q9"/>
    <mergeCell ref="C16:D16"/>
  </mergeCell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4"/>
  <sheetViews>
    <sheetView showGridLines="0" workbookViewId="0">
      <pane xSplit="1" ySplit="2" topLeftCell="B3" activePane="bottomRight" state="frozen"/>
      <selection activeCell="R12" sqref="R12"/>
      <selection pane="topRight" activeCell="R12" sqref="R12"/>
      <selection pane="bottomLeft" activeCell="R12" sqref="R12"/>
      <selection pane="bottomRight" activeCell="R12" sqref="R12"/>
    </sheetView>
  </sheetViews>
  <sheetFormatPr defaultColWidth="9.140625" defaultRowHeight="15" x14ac:dyDescent="0.25"/>
  <cols>
    <col min="1" max="1" width="26.140625" style="105" customWidth="1"/>
    <col min="2" max="3" width="9.140625" style="1"/>
    <col min="4" max="16384" width="9.140625" style="70"/>
  </cols>
  <sheetData>
    <row r="1" spans="1:16" ht="32.25" customHeight="1" x14ac:dyDescent="0.25">
      <c r="A1" s="125" t="s">
        <v>177</v>
      </c>
    </row>
    <row r="2" spans="1:16" s="241" customFormat="1" ht="21" customHeight="1" x14ac:dyDescent="0.25">
      <c r="A2" s="281"/>
      <c r="B2" s="282">
        <f>Esileht!B10</f>
        <v>2023</v>
      </c>
      <c r="C2" s="282">
        <f>B2+1</f>
        <v>2024</v>
      </c>
      <c r="D2" s="282">
        <f t="shared" ref="D2:K2" si="0">C2+1</f>
        <v>2025</v>
      </c>
      <c r="E2" s="282">
        <f t="shared" si="0"/>
        <v>2026</v>
      </c>
      <c r="F2" s="282">
        <f t="shared" si="0"/>
        <v>2027</v>
      </c>
      <c r="G2" s="282">
        <f t="shared" si="0"/>
        <v>2028</v>
      </c>
      <c r="H2" s="282">
        <f t="shared" si="0"/>
        <v>2029</v>
      </c>
      <c r="I2" s="282">
        <f t="shared" si="0"/>
        <v>2030</v>
      </c>
      <c r="J2" s="282">
        <f t="shared" si="0"/>
        <v>2031</v>
      </c>
      <c r="K2" s="282">
        <f t="shared" si="0"/>
        <v>2032</v>
      </c>
      <c r="L2" s="282">
        <f t="shared" ref="L2" si="1">K2+1</f>
        <v>2033</v>
      </c>
      <c r="M2" s="282">
        <f t="shared" ref="M2" si="2">L2+1</f>
        <v>2034</v>
      </c>
      <c r="N2" s="282">
        <f t="shared" ref="N2" si="3">M2+1</f>
        <v>2035</v>
      </c>
      <c r="O2" s="282">
        <f t="shared" ref="O2" si="4">N2+1</f>
        <v>2036</v>
      </c>
      <c r="P2" s="282">
        <f t="shared" ref="P2" si="5">O2+1</f>
        <v>2037</v>
      </c>
    </row>
    <row r="3" spans="1:16" ht="27.75" customHeight="1" x14ac:dyDescent="0.25">
      <c r="A3" s="274" t="s">
        <v>178</v>
      </c>
      <c r="B3" s="283">
        <v>0.33</v>
      </c>
      <c r="C3" s="283">
        <f>B3</f>
        <v>0.33</v>
      </c>
      <c r="D3" s="283">
        <f t="shared" ref="D3:P3" si="6">C3</f>
        <v>0.33</v>
      </c>
      <c r="E3" s="283">
        <f t="shared" si="6"/>
        <v>0.33</v>
      </c>
      <c r="F3" s="283">
        <f t="shared" si="6"/>
        <v>0.33</v>
      </c>
      <c r="G3" s="283">
        <f t="shared" si="6"/>
        <v>0.33</v>
      </c>
      <c r="H3" s="283">
        <f t="shared" si="6"/>
        <v>0.33</v>
      </c>
      <c r="I3" s="283">
        <f t="shared" si="6"/>
        <v>0.33</v>
      </c>
      <c r="J3" s="283">
        <f t="shared" si="6"/>
        <v>0.33</v>
      </c>
      <c r="K3" s="283">
        <f t="shared" si="6"/>
        <v>0.33</v>
      </c>
      <c r="L3" s="283">
        <f t="shared" si="6"/>
        <v>0.33</v>
      </c>
      <c r="M3" s="283">
        <f t="shared" si="6"/>
        <v>0.33</v>
      </c>
      <c r="N3" s="283">
        <f t="shared" si="6"/>
        <v>0.33</v>
      </c>
      <c r="O3" s="283">
        <f t="shared" si="6"/>
        <v>0.33</v>
      </c>
      <c r="P3" s="283">
        <f t="shared" si="6"/>
        <v>0.33</v>
      </c>
    </row>
    <row r="4" spans="1:16" ht="50.25" customHeight="1" x14ac:dyDescent="0.25">
      <c r="A4" s="274" t="s">
        <v>179</v>
      </c>
      <c r="B4" s="283">
        <v>8.0000000000000002E-3</v>
      </c>
      <c r="C4" s="283">
        <f>B4</f>
        <v>8.0000000000000002E-3</v>
      </c>
      <c r="D4" s="283">
        <f t="shared" ref="D4:P4" si="7">C4</f>
        <v>8.0000000000000002E-3</v>
      </c>
      <c r="E4" s="283">
        <f t="shared" si="7"/>
        <v>8.0000000000000002E-3</v>
      </c>
      <c r="F4" s="283">
        <f t="shared" si="7"/>
        <v>8.0000000000000002E-3</v>
      </c>
      <c r="G4" s="283">
        <f t="shared" si="7"/>
        <v>8.0000000000000002E-3</v>
      </c>
      <c r="H4" s="283">
        <f t="shared" si="7"/>
        <v>8.0000000000000002E-3</v>
      </c>
      <c r="I4" s="283">
        <f t="shared" si="7"/>
        <v>8.0000000000000002E-3</v>
      </c>
      <c r="J4" s="283">
        <f t="shared" si="7"/>
        <v>8.0000000000000002E-3</v>
      </c>
      <c r="K4" s="283">
        <f t="shared" si="7"/>
        <v>8.0000000000000002E-3</v>
      </c>
      <c r="L4" s="283">
        <f t="shared" si="7"/>
        <v>8.0000000000000002E-3</v>
      </c>
      <c r="M4" s="283">
        <f t="shared" si="7"/>
        <v>8.0000000000000002E-3</v>
      </c>
      <c r="N4" s="283">
        <f t="shared" si="7"/>
        <v>8.0000000000000002E-3</v>
      </c>
      <c r="O4" s="283">
        <f t="shared" si="7"/>
        <v>8.0000000000000002E-3</v>
      </c>
      <c r="P4" s="283">
        <f t="shared" si="7"/>
        <v>8.0000000000000002E-3</v>
      </c>
    </row>
    <row r="5" spans="1:16" s="241" customFormat="1" ht="24.75" customHeight="1" x14ac:dyDescent="0.25">
      <c r="A5" s="281" t="s">
        <v>180</v>
      </c>
      <c r="B5" s="284">
        <f>SUM(B3:B4)</f>
        <v>0.33800000000000002</v>
      </c>
      <c r="C5" s="284">
        <f>SUM(C3:C4)</f>
        <v>0.33800000000000002</v>
      </c>
      <c r="D5" s="284">
        <f t="shared" ref="D5:P5" si="8">SUM(D3:D4)</f>
        <v>0.33800000000000002</v>
      </c>
      <c r="E5" s="284">
        <f t="shared" si="8"/>
        <v>0.33800000000000002</v>
      </c>
      <c r="F5" s="284">
        <f t="shared" si="8"/>
        <v>0.33800000000000002</v>
      </c>
      <c r="G5" s="284">
        <f t="shared" si="8"/>
        <v>0.33800000000000002</v>
      </c>
      <c r="H5" s="284">
        <f t="shared" si="8"/>
        <v>0.33800000000000002</v>
      </c>
      <c r="I5" s="284">
        <f t="shared" si="8"/>
        <v>0.33800000000000002</v>
      </c>
      <c r="J5" s="284">
        <f t="shared" si="8"/>
        <v>0.33800000000000002</v>
      </c>
      <c r="K5" s="284">
        <f t="shared" si="8"/>
        <v>0.33800000000000002</v>
      </c>
      <c r="L5" s="284">
        <f t="shared" si="8"/>
        <v>0.33800000000000002</v>
      </c>
      <c r="M5" s="284">
        <f t="shared" si="8"/>
        <v>0.33800000000000002</v>
      </c>
      <c r="N5" s="284">
        <f t="shared" si="8"/>
        <v>0.33800000000000002</v>
      </c>
      <c r="O5" s="284">
        <f t="shared" si="8"/>
        <v>0.33800000000000002</v>
      </c>
      <c r="P5" s="284">
        <f t="shared" si="8"/>
        <v>0.33800000000000002</v>
      </c>
    </row>
    <row r="8" spans="1:16" ht="21.75" customHeight="1" x14ac:dyDescent="0.25">
      <c r="A8" s="312" t="s">
        <v>228</v>
      </c>
    </row>
    <row r="9" spans="1:16" ht="21.75" customHeight="1" x14ac:dyDescent="0.25">
      <c r="A9" s="313" t="s">
        <v>250</v>
      </c>
    </row>
    <row r="10" spans="1:16" ht="21.75" customHeight="1" x14ac:dyDescent="0.25">
      <c r="A10" s="313"/>
    </row>
    <row r="11" spans="1:16" ht="21.75" customHeight="1" x14ac:dyDescent="0.25">
      <c r="A11" s="313"/>
    </row>
    <row r="12" spans="1:16" ht="21.75" customHeight="1" x14ac:dyDescent="0.25">
      <c r="A12" s="313"/>
    </row>
    <row r="13" spans="1:16" ht="32.25" customHeight="1" x14ac:dyDescent="0.25">
      <c r="A13" s="312" t="s">
        <v>229</v>
      </c>
    </row>
    <row r="14" spans="1:16" ht="21.75" customHeight="1" x14ac:dyDescent="0.25">
      <c r="A14" s="313" t="s">
        <v>251</v>
      </c>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6"/>
  <sheetViews>
    <sheetView showGridLines="0" workbookViewId="0">
      <selection activeCell="R12" sqref="R12"/>
    </sheetView>
  </sheetViews>
  <sheetFormatPr defaultColWidth="9.140625" defaultRowHeight="15" x14ac:dyDescent="0.25"/>
  <cols>
    <col min="1" max="1" width="45.140625" style="71" customWidth="1"/>
    <col min="2" max="2" width="22.85546875" style="1" customWidth="1"/>
    <col min="3" max="16384" width="9.140625" style="70"/>
  </cols>
  <sheetData>
    <row r="1" spans="1:2" ht="32.25" customHeight="1" x14ac:dyDescent="0.25">
      <c r="A1" s="125" t="s">
        <v>209</v>
      </c>
    </row>
    <row r="2" spans="1:2" ht="5.25" customHeight="1" x14ac:dyDescent="0.25"/>
    <row r="3" spans="1:2" ht="36" customHeight="1" x14ac:dyDescent="0.25">
      <c r="A3" s="250" t="s">
        <v>210</v>
      </c>
      <c r="B3" s="311" t="s">
        <v>211</v>
      </c>
    </row>
    <row r="4" spans="1:2" ht="17.25" customHeight="1" x14ac:dyDescent="0.25">
      <c r="A4" s="103" t="s">
        <v>212</v>
      </c>
      <c r="B4" s="72" t="s">
        <v>213</v>
      </c>
    </row>
    <row r="5" spans="1:2" ht="17.25" customHeight="1" x14ac:dyDescent="0.25">
      <c r="A5" s="103" t="s">
        <v>214</v>
      </c>
      <c r="B5" s="72">
        <v>30</v>
      </c>
    </row>
    <row r="6" spans="1:2" ht="17.25" customHeight="1" x14ac:dyDescent="0.25">
      <c r="A6" s="103" t="s">
        <v>215</v>
      </c>
      <c r="B6" s="72">
        <v>30</v>
      </c>
    </row>
    <row r="7" spans="1:2" ht="17.25" customHeight="1" x14ac:dyDescent="0.25">
      <c r="A7" s="103" t="s">
        <v>216</v>
      </c>
      <c r="B7" s="72" t="s">
        <v>217</v>
      </c>
    </row>
    <row r="8" spans="1:2" ht="17.25" customHeight="1" x14ac:dyDescent="0.25">
      <c r="A8" s="103" t="s">
        <v>218</v>
      </c>
      <c r="B8" s="72">
        <v>25</v>
      </c>
    </row>
    <row r="9" spans="1:2" ht="17.25" customHeight="1" x14ac:dyDescent="0.25">
      <c r="A9" s="103" t="s">
        <v>219</v>
      </c>
      <c r="B9" s="72" t="s">
        <v>217</v>
      </c>
    </row>
    <row r="10" spans="1:2" ht="17.25" customHeight="1" x14ac:dyDescent="0.25">
      <c r="A10" s="103" t="s">
        <v>220</v>
      </c>
      <c r="B10" s="72" t="s">
        <v>217</v>
      </c>
    </row>
    <row r="11" spans="1:2" ht="17.25" customHeight="1" x14ac:dyDescent="0.25">
      <c r="A11" s="103" t="s">
        <v>221</v>
      </c>
      <c r="B11" s="72" t="s">
        <v>222</v>
      </c>
    </row>
    <row r="12" spans="1:2" ht="17.25" customHeight="1" x14ac:dyDescent="0.25">
      <c r="A12" s="103" t="s">
        <v>223</v>
      </c>
      <c r="B12" s="72" t="s">
        <v>213</v>
      </c>
    </row>
    <row r="13" spans="1:2" ht="17.25" customHeight="1" x14ac:dyDescent="0.25">
      <c r="A13" s="103" t="s">
        <v>224</v>
      </c>
      <c r="B13" s="72" t="s">
        <v>225</v>
      </c>
    </row>
    <row r="14" spans="1:2" ht="17.25" customHeight="1" x14ac:dyDescent="0.25">
      <c r="A14" s="103" t="s">
        <v>226</v>
      </c>
      <c r="B14" s="72" t="s">
        <v>225</v>
      </c>
    </row>
    <row r="16" spans="1:2" ht="38.25" customHeight="1" x14ac:dyDescent="0.25">
      <c r="A16" s="650" t="s">
        <v>227</v>
      </c>
      <c r="B16" s="650"/>
    </row>
  </sheetData>
  <mergeCells count="1">
    <mergeCell ref="A16:B16"/>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32"/>
  <sheetViews>
    <sheetView zoomScale="85" zoomScaleNormal="85" workbookViewId="0">
      <pane xSplit="3" ySplit="4" topLeftCell="D5" activePane="bottomRight" state="frozen"/>
      <selection pane="topRight" activeCell="D1" sqref="D1"/>
      <selection pane="bottomLeft" activeCell="A5" sqref="A5"/>
      <selection pane="bottomRight" activeCell="D34" sqref="D34"/>
    </sheetView>
  </sheetViews>
  <sheetFormatPr defaultColWidth="9.140625" defaultRowHeight="15" outlineLevelCol="1" x14ac:dyDescent="0.25"/>
  <cols>
    <col min="1" max="1" width="6.140625" style="480" customWidth="1"/>
    <col min="2" max="2" width="33.7109375" style="480" customWidth="1"/>
    <col min="3" max="3" width="10.42578125" style="480" customWidth="1"/>
    <col min="4" max="4" width="12.7109375" style="480" customWidth="1"/>
    <col min="5" max="5" width="13" style="480" customWidth="1" outlineLevel="1"/>
    <col min="6" max="6" width="12.85546875" style="480" customWidth="1" outlineLevel="1"/>
    <col min="7" max="7" width="16.5703125" style="480" customWidth="1"/>
    <col min="8" max="8" width="16.7109375" style="480" customWidth="1"/>
    <col min="9" max="9" width="13" style="480" customWidth="1"/>
    <col min="10" max="16384" width="9.140625" style="480"/>
  </cols>
  <sheetData>
    <row r="1" spans="1:14" x14ac:dyDescent="0.25">
      <c r="A1" s="479" t="s">
        <v>265</v>
      </c>
    </row>
    <row r="4" spans="1:14" x14ac:dyDescent="0.25">
      <c r="A4" s="481" t="s">
        <v>266</v>
      </c>
      <c r="B4" s="482"/>
      <c r="C4" s="482"/>
      <c r="D4" s="483"/>
      <c r="E4" s="482"/>
      <c r="F4" s="482"/>
      <c r="G4" s="482"/>
      <c r="H4" s="482"/>
      <c r="I4" s="484"/>
    </row>
    <row r="5" spans="1:14" ht="45" x14ac:dyDescent="0.25">
      <c r="A5" s="485"/>
      <c r="B5" s="486"/>
      <c r="C5" s="487" t="s">
        <v>267</v>
      </c>
      <c r="D5" s="488" t="s">
        <v>268</v>
      </c>
      <c r="E5" s="487" t="s">
        <v>269</v>
      </c>
      <c r="F5" s="487" t="s">
        <v>269</v>
      </c>
      <c r="G5" s="487" t="s">
        <v>270</v>
      </c>
      <c r="H5" s="487" t="s">
        <v>270</v>
      </c>
      <c r="I5" s="487" t="s">
        <v>271</v>
      </c>
    </row>
    <row r="6" spans="1:14" x14ac:dyDescent="0.25">
      <c r="A6" s="485"/>
      <c r="B6" s="486"/>
      <c r="C6" s="487" t="s">
        <v>272</v>
      </c>
      <c r="D6" s="488" t="s">
        <v>273</v>
      </c>
      <c r="E6" s="487" t="s">
        <v>272</v>
      </c>
      <c r="F6" s="487" t="s">
        <v>274</v>
      </c>
      <c r="G6" s="487" t="s">
        <v>272</v>
      </c>
      <c r="H6" s="487" t="s">
        <v>274</v>
      </c>
      <c r="I6" s="487"/>
    </row>
    <row r="7" spans="1:14" x14ac:dyDescent="0.25">
      <c r="A7" s="485">
        <v>1</v>
      </c>
      <c r="B7" s="486" t="s">
        <v>275</v>
      </c>
      <c r="C7" s="486" t="e">
        <f>#REF!</f>
        <v>#REF!</v>
      </c>
      <c r="D7" s="489">
        <f>Помещения!D57</f>
        <v>5892.9000000000033</v>
      </c>
      <c r="E7" s="489" t="e">
        <f>C7*D7</f>
        <v>#REF!</v>
      </c>
      <c r="F7" s="489" t="e">
        <f>E7*12</f>
        <v>#REF!</v>
      </c>
      <c r="G7" s="489" t="e">
        <f>E7*#REF!</f>
        <v>#REF!</v>
      </c>
      <c r="H7" s="489" t="e">
        <f>F7*#REF!</f>
        <v>#REF!</v>
      </c>
      <c r="I7" s="490" t="e">
        <f>F7/$F$12</f>
        <v>#REF!</v>
      </c>
    </row>
    <row r="8" spans="1:14" x14ac:dyDescent="0.25">
      <c r="A8" s="485">
        <v>2</v>
      </c>
      <c r="B8" s="486" t="s">
        <v>276</v>
      </c>
      <c r="C8" s="486" t="e">
        <f>(C11*D11+C10*D10+C9*D9)/SUM(D9:D11)</f>
        <v>#REF!</v>
      </c>
      <c r="D8" s="491">
        <f>Помещения!D52</f>
        <v>275.29999999999995</v>
      </c>
      <c r="E8" s="489" t="e">
        <f>C8*D8</f>
        <v>#REF!</v>
      </c>
      <c r="F8" s="489" t="e">
        <f>E8*12</f>
        <v>#REF!</v>
      </c>
      <c r="G8" s="489" t="e">
        <f>E8*#REF!</f>
        <v>#REF!</v>
      </c>
      <c r="H8" s="489" t="e">
        <f>F8*#REF!</f>
        <v>#REF!</v>
      </c>
      <c r="I8" s="490" t="e">
        <f>F8/$F$12</f>
        <v>#REF!</v>
      </c>
    </row>
    <row r="9" spans="1:14" ht="15" customHeight="1" x14ac:dyDescent="0.25">
      <c r="A9" s="492" t="s">
        <v>277</v>
      </c>
      <c r="B9" s="493" t="s">
        <v>264</v>
      </c>
      <c r="C9" s="486" t="e">
        <f>#REF!</f>
        <v>#REF!</v>
      </c>
      <c r="D9" s="489">
        <v>113.29999999999998</v>
      </c>
      <c r="E9" s="489" t="e">
        <f>C9*D9</f>
        <v>#REF!</v>
      </c>
      <c r="F9" s="489" t="e">
        <f>E9*12</f>
        <v>#REF!</v>
      </c>
      <c r="G9" s="489" t="e">
        <f>E9*#REF!</f>
        <v>#REF!</v>
      </c>
      <c r="H9" s="489" t="e">
        <f>F9*#REF!</f>
        <v>#REF!</v>
      </c>
      <c r="I9" s="494" t="e">
        <f>F9/$F$12</f>
        <v>#REF!</v>
      </c>
      <c r="K9" s="651"/>
      <c r="L9" s="651"/>
      <c r="M9" s="651"/>
      <c r="N9" s="651"/>
    </row>
    <row r="10" spans="1:14" ht="37.5" customHeight="1" x14ac:dyDescent="0.25">
      <c r="A10" s="492" t="s">
        <v>278</v>
      </c>
      <c r="B10" s="493" t="s">
        <v>279</v>
      </c>
      <c r="C10" s="486" t="e">
        <f>#REF!</f>
        <v>#REF!</v>
      </c>
      <c r="D10" s="486">
        <v>162</v>
      </c>
      <c r="E10" s="489" t="e">
        <f>C10*D10</f>
        <v>#REF!</v>
      </c>
      <c r="F10" s="489" t="e">
        <f>E10*12</f>
        <v>#REF!</v>
      </c>
      <c r="G10" s="489" t="e">
        <f>E10*#REF!</f>
        <v>#REF!</v>
      </c>
      <c r="H10" s="489" t="e">
        <f>F10*#REF!</f>
        <v>#REF!</v>
      </c>
      <c r="I10" s="494" t="e">
        <f>F10/$F$12</f>
        <v>#REF!</v>
      </c>
      <c r="K10" s="651"/>
      <c r="L10" s="651"/>
      <c r="M10" s="651"/>
      <c r="N10" s="651"/>
    </row>
    <row r="11" spans="1:14" x14ac:dyDescent="0.25">
      <c r="A11" s="492"/>
      <c r="B11" s="493"/>
      <c r="C11" s="486"/>
      <c r="D11" s="495"/>
      <c r="E11" s="489"/>
      <c r="F11" s="489"/>
      <c r="G11" s="489"/>
      <c r="H11" s="489"/>
      <c r="I11" s="494"/>
      <c r="K11" s="651"/>
      <c r="L11" s="651"/>
      <c r="M11" s="651"/>
      <c r="N11" s="651"/>
    </row>
    <row r="12" spans="1:14" x14ac:dyDescent="0.25">
      <c r="A12" s="485">
        <v>3</v>
      </c>
      <c r="B12" s="496" t="s">
        <v>280</v>
      </c>
      <c r="C12" s="486"/>
      <c r="D12" s="497">
        <f t="shared" ref="D12:I12" si="0">SUM(D7:D8)</f>
        <v>6168.2000000000035</v>
      </c>
      <c r="E12" s="497" t="e">
        <f t="shared" si="0"/>
        <v>#REF!</v>
      </c>
      <c r="F12" s="497" t="e">
        <f t="shared" si="0"/>
        <v>#REF!</v>
      </c>
      <c r="G12" s="497" t="e">
        <f t="shared" si="0"/>
        <v>#REF!</v>
      </c>
      <c r="H12" s="497" t="e">
        <f t="shared" si="0"/>
        <v>#REF!</v>
      </c>
      <c r="I12" s="498" t="e">
        <f t="shared" si="0"/>
        <v>#REF!</v>
      </c>
    </row>
    <row r="14" spans="1:14" x14ac:dyDescent="0.25">
      <c r="A14" s="499" t="s">
        <v>281</v>
      </c>
      <c r="B14" s="482"/>
      <c r="C14" s="482"/>
      <c r="D14" s="483"/>
      <c r="E14" s="482"/>
      <c r="F14" s="482"/>
      <c r="G14" s="482"/>
      <c r="H14" s="482"/>
      <c r="I14" s="484"/>
    </row>
    <row r="15" spans="1:14" ht="30" x14ac:dyDescent="0.25">
      <c r="A15" s="485"/>
      <c r="B15" s="486"/>
      <c r="C15" s="486"/>
      <c r="D15" s="486"/>
      <c r="E15" s="486"/>
      <c r="F15" s="486"/>
      <c r="G15" s="487" t="s">
        <v>282</v>
      </c>
      <c r="H15" s="487" t="s">
        <v>283</v>
      </c>
      <c r="I15" s="487" t="s">
        <v>271</v>
      </c>
    </row>
    <row r="16" spans="1:14" x14ac:dyDescent="0.25">
      <c r="A16" s="485">
        <v>4</v>
      </c>
      <c r="B16" s="486" t="e">
        <f>#REF!</f>
        <v>#REF!</v>
      </c>
      <c r="C16" s="486"/>
      <c r="D16" s="486"/>
      <c r="E16" s="486"/>
      <c r="F16" s="486"/>
      <c r="G16" s="489" t="e">
        <f>H16/12</f>
        <v>#REF!</v>
      </c>
      <c r="H16" s="489" t="e">
        <f>#REF!</f>
        <v>#REF!</v>
      </c>
      <c r="I16" s="500" t="e">
        <f t="shared" ref="I16:I23" si="1">H16/$H$25</f>
        <v>#REF!</v>
      </c>
    </row>
    <row r="17" spans="1:9" x14ac:dyDescent="0.25">
      <c r="A17" s="485">
        <v>5</v>
      </c>
      <c r="B17" s="486" t="e">
        <f>#REF!</f>
        <v>#REF!</v>
      </c>
      <c r="C17" s="486"/>
      <c r="D17" s="486"/>
      <c r="E17" s="486"/>
      <c r="F17" s="486"/>
      <c r="G17" s="489" t="e">
        <f t="shared" ref="G17:G23" si="2">H17/12</f>
        <v>#REF!</v>
      </c>
      <c r="H17" s="489" t="e">
        <f>#REF!</f>
        <v>#REF!</v>
      </c>
      <c r="I17" s="500" t="e">
        <f t="shared" si="1"/>
        <v>#REF!</v>
      </c>
    </row>
    <row r="18" spans="1:9" x14ac:dyDescent="0.25">
      <c r="A18" s="485">
        <v>6</v>
      </c>
      <c r="B18" s="486" t="e">
        <f>#REF!</f>
        <v>#REF!</v>
      </c>
      <c r="C18" s="486"/>
      <c r="D18" s="486"/>
      <c r="E18" s="486"/>
      <c r="F18" s="486"/>
      <c r="G18" s="489" t="e">
        <f t="shared" si="2"/>
        <v>#REF!</v>
      </c>
      <c r="H18" s="489" t="e">
        <f>#REF!</f>
        <v>#REF!</v>
      </c>
      <c r="I18" s="500" t="e">
        <f t="shared" si="1"/>
        <v>#REF!</v>
      </c>
    </row>
    <row r="19" spans="1:9" x14ac:dyDescent="0.25">
      <c r="A19" s="485">
        <v>7</v>
      </c>
      <c r="B19" s="486" t="e">
        <f>#REF!</f>
        <v>#REF!</v>
      </c>
      <c r="C19" s="486"/>
      <c r="D19" s="486"/>
      <c r="E19" s="486"/>
      <c r="F19" s="486"/>
      <c r="G19" s="489" t="e">
        <f t="shared" si="2"/>
        <v>#REF!</v>
      </c>
      <c r="H19" s="489" t="e">
        <f>#REF!</f>
        <v>#REF!</v>
      </c>
      <c r="I19" s="500" t="e">
        <f t="shared" si="1"/>
        <v>#REF!</v>
      </c>
    </row>
    <row r="20" spans="1:9" x14ac:dyDescent="0.25">
      <c r="A20" s="485">
        <v>8</v>
      </c>
      <c r="B20" s="486" t="e">
        <f>#REF!</f>
        <v>#REF!</v>
      </c>
      <c r="C20" s="486"/>
      <c r="D20" s="486"/>
      <c r="E20" s="486"/>
      <c r="F20" s="486"/>
      <c r="G20" s="489" t="e">
        <f t="shared" si="2"/>
        <v>#REF!</v>
      </c>
      <c r="H20" s="489" t="e">
        <f>#REF!</f>
        <v>#REF!</v>
      </c>
      <c r="I20" s="500" t="e">
        <f t="shared" si="1"/>
        <v>#REF!</v>
      </c>
    </row>
    <row r="21" spans="1:9" x14ac:dyDescent="0.25">
      <c r="A21" s="485">
        <v>9</v>
      </c>
      <c r="B21" s="486" t="e">
        <f>#REF!</f>
        <v>#REF!</v>
      </c>
      <c r="C21" s="486"/>
      <c r="D21" s="486"/>
      <c r="E21" s="486"/>
      <c r="F21" s="486"/>
      <c r="G21" s="489" t="e">
        <f t="shared" si="2"/>
        <v>#REF!</v>
      </c>
      <c r="H21" s="489" t="e">
        <f>#REF!</f>
        <v>#REF!</v>
      </c>
      <c r="I21" s="500" t="e">
        <f t="shared" si="1"/>
        <v>#REF!</v>
      </c>
    </row>
    <row r="22" spans="1:9" x14ac:dyDescent="0.25">
      <c r="A22" s="485">
        <v>10</v>
      </c>
      <c r="B22" s="486" t="e">
        <f>#REF!</f>
        <v>#REF!</v>
      </c>
      <c r="C22" s="486"/>
      <c r="D22" s="486"/>
      <c r="E22" s="486"/>
      <c r="F22" s="486"/>
      <c r="G22" s="489" t="e">
        <f t="shared" si="2"/>
        <v>#REF!</v>
      </c>
      <c r="H22" s="489" t="e">
        <f>#REF!</f>
        <v>#REF!</v>
      </c>
      <c r="I22" s="500" t="e">
        <f t="shared" si="1"/>
        <v>#REF!</v>
      </c>
    </row>
    <row r="23" spans="1:9" x14ac:dyDescent="0.25">
      <c r="A23" s="485">
        <v>11</v>
      </c>
      <c r="B23" s="489" t="e">
        <f>#REF!</f>
        <v>#REF!</v>
      </c>
      <c r="C23" s="486"/>
      <c r="D23" s="486"/>
      <c r="E23" s="486"/>
      <c r="F23" s="486"/>
      <c r="G23" s="489" t="e">
        <f t="shared" si="2"/>
        <v>#REF!</v>
      </c>
      <c r="H23" s="489" t="e">
        <f>#REF!</f>
        <v>#REF!</v>
      </c>
      <c r="I23" s="500" t="e">
        <f t="shared" si="1"/>
        <v>#REF!</v>
      </c>
    </row>
    <row r="24" spans="1:9" x14ac:dyDescent="0.25">
      <c r="A24" s="485"/>
      <c r="B24" s="486"/>
      <c r="C24" s="486"/>
      <c r="D24" s="486"/>
      <c r="E24" s="486"/>
      <c r="F24" s="486"/>
      <c r="G24" s="489"/>
      <c r="H24" s="489"/>
      <c r="I24" s="500"/>
    </row>
    <row r="25" spans="1:9" x14ac:dyDescent="0.25">
      <c r="A25" s="485">
        <v>12</v>
      </c>
      <c r="B25" s="496" t="s">
        <v>284</v>
      </c>
      <c r="C25" s="486"/>
      <c r="D25" s="486"/>
      <c r="E25" s="486"/>
      <c r="F25" s="486"/>
      <c r="G25" s="497" t="e">
        <f>SUM(G16:G24)</f>
        <v>#REF!</v>
      </c>
      <c r="H25" s="497" t="e">
        <f>SUM(H16:H24)</f>
        <v>#REF!</v>
      </c>
      <c r="I25" s="498" t="e">
        <f>SUM(I16:I24)</f>
        <v>#REF!</v>
      </c>
    </row>
    <row r="26" spans="1:9" x14ac:dyDescent="0.25">
      <c r="A26" s="501"/>
    </row>
    <row r="27" spans="1:9" x14ac:dyDescent="0.25">
      <c r="A27" s="485">
        <v>13</v>
      </c>
      <c r="B27" s="502" t="s">
        <v>285</v>
      </c>
      <c r="C27" s="503"/>
      <c r="D27" s="503"/>
      <c r="E27" s="503"/>
      <c r="F27" s="503"/>
      <c r="G27" s="504" t="e">
        <f>G12+G25</f>
        <v>#REF!</v>
      </c>
      <c r="H27" s="504" t="e">
        <f>H12+H25</f>
        <v>#REF!</v>
      </c>
      <c r="I27" s="505"/>
    </row>
    <row r="29" spans="1:9" x14ac:dyDescent="0.25">
      <c r="H29" s="506"/>
      <c r="I29" s="507"/>
    </row>
    <row r="30" spans="1:9" x14ac:dyDescent="0.25">
      <c r="H30" s="507"/>
      <c r="I30" s="508"/>
    </row>
    <row r="32" spans="1:9" hidden="1" x14ac:dyDescent="0.25">
      <c r="B32" s="480" t="str">
        <f>"max: "&amp;Помещения!C27</f>
        <v xml:space="preserve">max: </v>
      </c>
    </row>
  </sheetData>
  <mergeCells count="1">
    <mergeCell ref="K9:N1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68"/>
  <sheetViews>
    <sheetView zoomScale="85" zoomScaleNormal="85" workbookViewId="0">
      <selection activeCell="O71" sqref="O71"/>
    </sheetView>
  </sheetViews>
  <sheetFormatPr defaultColWidth="9.140625" defaultRowHeight="15" x14ac:dyDescent="0.25"/>
  <cols>
    <col min="1" max="1" width="37.140625" style="443" customWidth="1"/>
    <col min="2" max="2" width="12" style="443" hidden="1" customWidth="1"/>
    <col min="3" max="3" width="20" style="443" customWidth="1"/>
    <col min="4" max="4" width="18.42578125" style="443" customWidth="1"/>
    <col min="5" max="5" width="16" style="443" customWidth="1"/>
    <col min="6" max="6" width="15.7109375" style="443" customWidth="1"/>
    <col min="7" max="7" width="13.5703125" style="443" customWidth="1"/>
    <col min="8" max="16384" width="9.140625" style="443"/>
  </cols>
  <sheetData>
    <row r="1" spans="1:9" x14ac:dyDescent="0.25">
      <c r="A1" s="444" t="s">
        <v>300</v>
      </c>
    </row>
    <row r="3" spans="1:9" hidden="1" x14ac:dyDescent="0.25">
      <c r="A3" s="444"/>
      <c r="C3" s="445"/>
      <c r="D3" s="445"/>
      <c r="E3" s="445"/>
      <c r="F3" s="445"/>
      <c r="G3" s="445"/>
    </row>
    <row r="4" spans="1:9" hidden="1" x14ac:dyDescent="0.25"/>
    <row r="5" spans="1:9" ht="15" hidden="1" customHeight="1" x14ac:dyDescent="0.25">
      <c r="A5" s="444"/>
      <c r="H5" s="446"/>
      <c r="I5" s="446"/>
    </row>
    <row r="6" spans="1:9" hidden="1" x14ac:dyDescent="0.25">
      <c r="H6" s="446"/>
      <c r="I6" s="446"/>
    </row>
    <row r="7" spans="1:9" hidden="1" x14ac:dyDescent="0.25">
      <c r="A7" s="448"/>
      <c r="B7" s="448"/>
      <c r="C7" s="448"/>
      <c r="H7" s="446"/>
      <c r="I7" s="446"/>
    </row>
    <row r="8" spans="1:9" hidden="1" x14ac:dyDescent="0.25"/>
    <row r="9" spans="1:9" hidden="1" x14ac:dyDescent="0.25"/>
    <row r="10" spans="1:9" hidden="1" x14ac:dyDescent="0.25"/>
    <row r="11" spans="1:9" hidden="1" x14ac:dyDescent="0.25"/>
    <row r="12" spans="1:9" hidden="1" x14ac:dyDescent="0.25">
      <c r="A12" s="449"/>
      <c r="B12" s="449"/>
      <c r="C12" s="449"/>
    </row>
    <row r="13" spans="1:9" hidden="1" x14ac:dyDescent="0.25">
      <c r="A13" s="450"/>
      <c r="B13" s="451"/>
      <c r="C13" s="451"/>
    </row>
    <row r="14" spans="1:9" hidden="1" x14ac:dyDescent="0.25">
      <c r="A14" s="450"/>
      <c r="B14" s="451"/>
      <c r="C14" s="451"/>
    </row>
    <row r="15" spans="1:9" hidden="1" x14ac:dyDescent="0.25">
      <c r="A15" s="450"/>
      <c r="B15" s="451"/>
      <c r="C15" s="451"/>
    </row>
    <row r="16" spans="1:9" ht="29.25" hidden="1" customHeight="1" x14ac:dyDescent="0.25">
      <c r="A16" s="452"/>
      <c r="B16" s="453"/>
      <c r="C16" s="451"/>
    </row>
    <row r="17" spans="1:4" hidden="1" x14ac:dyDescent="0.25"/>
    <row r="18" spans="1:4" hidden="1" x14ac:dyDescent="0.25">
      <c r="A18" s="444"/>
    </row>
    <row r="19" spans="1:4" hidden="1" x14ac:dyDescent="0.25"/>
    <row r="20" spans="1:4" hidden="1" x14ac:dyDescent="0.25">
      <c r="A20" s="448"/>
      <c r="B20" s="448"/>
      <c r="C20" s="448"/>
      <c r="D20" s="454"/>
    </row>
    <row r="21" spans="1:4" hidden="1" x14ac:dyDescent="0.25">
      <c r="D21" s="455"/>
    </row>
    <row r="22" spans="1:4" hidden="1" x14ac:dyDescent="0.25">
      <c r="D22" s="455"/>
    </row>
    <row r="23" spans="1:4" hidden="1" x14ac:dyDescent="0.25">
      <c r="D23" s="455"/>
    </row>
    <row r="24" spans="1:4" hidden="1" x14ac:dyDescent="0.25"/>
    <row r="25" spans="1:4" hidden="1" x14ac:dyDescent="0.25"/>
    <row r="26" spans="1:4" hidden="1" x14ac:dyDescent="0.25">
      <c r="A26" s="450"/>
      <c r="B26" s="451"/>
      <c r="C26" s="451"/>
    </row>
    <row r="27" spans="1:4" hidden="1" x14ac:dyDescent="0.25">
      <c r="A27" s="450"/>
      <c r="B27" s="451"/>
      <c r="C27" s="451"/>
    </row>
    <row r="28" spans="1:4" hidden="1" x14ac:dyDescent="0.25">
      <c r="A28" s="450"/>
      <c r="B28" s="451"/>
      <c r="C28" s="451"/>
    </row>
    <row r="29" spans="1:4" hidden="1" x14ac:dyDescent="0.25">
      <c r="A29" s="444"/>
      <c r="B29" s="451"/>
      <c r="C29" s="451"/>
      <c r="D29" s="451"/>
    </row>
    <row r="30" spans="1:4" hidden="1" x14ac:dyDescent="0.25">
      <c r="A30" s="450"/>
      <c r="B30" s="451"/>
      <c r="C30" s="451"/>
    </row>
    <row r="31" spans="1:4" hidden="1" x14ac:dyDescent="0.25">
      <c r="A31" s="448"/>
      <c r="B31" s="448"/>
      <c r="C31" s="448"/>
    </row>
    <row r="32" spans="1:4" hidden="1" x14ac:dyDescent="0.25">
      <c r="B32" s="451"/>
      <c r="C32" s="451"/>
    </row>
    <row r="33" spans="1:11" hidden="1" x14ac:dyDescent="0.25">
      <c r="A33" s="450"/>
      <c r="B33" s="451"/>
      <c r="C33" s="451"/>
    </row>
    <row r="34" spans="1:11" hidden="1" x14ac:dyDescent="0.25"/>
    <row r="35" spans="1:11" hidden="1" x14ac:dyDescent="0.25">
      <c r="A35" s="450"/>
      <c r="B35" s="451"/>
      <c r="C35" s="451"/>
    </row>
    <row r="36" spans="1:11" hidden="1" x14ac:dyDescent="0.25">
      <c r="A36" s="450"/>
      <c r="B36" s="451"/>
      <c r="C36" s="451"/>
    </row>
    <row r="37" spans="1:11" hidden="1" x14ac:dyDescent="0.25"/>
    <row r="38" spans="1:11" ht="15" hidden="1" customHeight="1" x14ac:dyDescent="0.25">
      <c r="A38" s="444"/>
    </row>
    <row r="39" spans="1:11" ht="50.25" hidden="1" customHeight="1" x14ac:dyDescent="0.25">
      <c r="B39" s="456"/>
      <c r="C39" s="457"/>
      <c r="D39" s="457"/>
      <c r="E39" s="457"/>
      <c r="F39" s="457"/>
    </row>
    <row r="40" spans="1:11" hidden="1" x14ac:dyDescent="0.25">
      <c r="F40" s="445"/>
    </row>
    <row r="41" spans="1:11" hidden="1" x14ac:dyDescent="0.25">
      <c r="A41" s="458"/>
      <c r="F41" s="445"/>
    </row>
    <row r="42" spans="1:11" hidden="1" x14ac:dyDescent="0.25">
      <c r="F42" s="445"/>
    </row>
    <row r="43" spans="1:11" hidden="1" x14ac:dyDescent="0.25">
      <c r="E43" s="445"/>
      <c r="F43" s="459"/>
    </row>
    <row r="44" spans="1:11" hidden="1" x14ac:dyDescent="0.25">
      <c r="A44" s="450"/>
      <c r="B44" s="451"/>
      <c r="F44" s="460"/>
    </row>
    <row r="45" spans="1:11" hidden="1" x14ac:dyDescent="0.25">
      <c r="A45" s="450"/>
      <c r="B45" s="451"/>
      <c r="F45" s="460"/>
    </row>
    <row r="46" spans="1:11" hidden="1" x14ac:dyDescent="0.25">
      <c r="C46" s="445"/>
    </row>
    <row r="47" spans="1:11" hidden="1" x14ac:dyDescent="0.25">
      <c r="C47" s="445"/>
      <c r="I47" s="447"/>
      <c r="J47" s="447"/>
      <c r="K47" s="447"/>
    </row>
    <row r="48" spans="1:11" hidden="1" x14ac:dyDescent="0.25">
      <c r="A48" s="461"/>
      <c r="B48" s="462"/>
      <c r="C48" s="463"/>
      <c r="D48" s="463"/>
      <c r="E48" s="463"/>
      <c r="F48" s="463"/>
      <c r="G48" s="463"/>
      <c r="I48" s="464"/>
      <c r="J48" s="464"/>
    </row>
    <row r="49" spans="1:10" x14ac:dyDescent="0.25">
      <c r="A49" s="465"/>
      <c r="B49"/>
      <c r="C49" s="466"/>
      <c r="D49" s="466"/>
      <c r="E49" s="466"/>
      <c r="F49"/>
      <c r="G49"/>
    </row>
    <row r="50" spans="1:10" x14ac:dyDescent="0.25">
      <c r="A50" s="465" t="s">
        <v>292</v>
      </c>
      <c r="B50"/>
      <c r="C50" s="466"/>
      <c r="D50" s="466"/>
      <c r="E50" s="466"/>
      <c r="F50"/>
      <c r="G50"/>
    </row>
    <row r="51" spans="1:10" ht="30" x14ac:dyDescent="0.25">
      <c r="A51" s="467"/>
      <c r="B51" s="468"/>
      <c r="C51" s="469" t="s">
        <v>293</v>
      </c>
      <c r="D51" s="468" t="s">
        <v>294</v>
      </c>
      <c r="E51" s="468"/>
      <c r="F51" s="468" t="s">
        <v>295</v>
      </c>
      <c r="G51" s="468"/>
    </row>
    <row r="52" spans="1:10" x14ac:dyDescent="0.25">
      <c r="A52" s="470" t="s">
        <v>288</v>
      </c>
      <c r="B52" s="470"/>
      <c r="C52" s="531">
        <f>SUM(C53:C56)</f>
        <v>744.00000000000011</v>
      </c>
      <c r="D52" s="531">
        <f>SUM(D53:D56)</f>
        <v>275.29999999999995</v>
      </c>
      <c r="E52" s="532">
        <f t="shared" ref="E52:E55" si="0">D52/C52</f>
        <v>0.37002688172042997</v>
      </c>
      <c r="F52" s="531">
        <f>C52-D52</f>
        <v>468.70000000000016</v>
      </c>
      <c r="G52" s="533">
        <f>F52/C52</f>
        <v>0.62997311827957003</v>
      </c>
      <c r="H52" s="471"/>
    </row>
    <row r="53" spans="1:10" ht="15" customHeight="1" x14ac:dyDescent="0.25">
      <c r="A53" s="472" t="s">
        <v>289</v>
      </c>
      <c r="B53" s="467"/>
      <c r="C53" s="473">
        <v>265.20000000000005</v>
      </c>
      <c r="D53" s="478">
        <v>162</v>
      </c>
      <c r="E53" s="534">
        <f t="shared" si="0"/>
        <v>0.61085972850678727</v>
      </c>
      <c r="F53" s="473">
        <f t="shared" ref="F53:F55" si="1">C53-D53</f>
        <v>103.20000000000005</v>
      </c>
      <c r="G53" s="535">
        <f t="shared" ref="G53:G55" si="2">F53/C53</f>
        <v>0.38914027149321279</v>
      </c>
    </row>
    <row r="54" spans="1:10" x14ac:dyDescent="0.25">
      <c r="A54" s="472" t="s">
        <v>290</v>
      </c>
      <c r="B54" s="467"/>
      <c r="C54" s="473">
        <v>268.70000000000005</v>
      </c>
      <c r="D54" s="478">
        <v>113.29999999999998</v>
      </c>
      <c r="E54" s="534">
        <f t="shared" si="0"/>
        <v>0.4216598436918495</v>
      </c>
      <c r="F54" s="473">
        <f t="shared" si="1"/>
        <v>155.40000000000006</v>
      </c>
      <c r="G54" s="535">
        <f t="shared" si="2"/>
        <v>0.5783401563081505</v>
      </c>
    </row>
    <row r="55" spans="1:10" x14ac:dyDescent="0.25">
      <c r="A55" s="472" t="s">
        <v>291</v>
      </c>
      <c r="B55" s="467"/>
      <c r="C55" s="536">
        <v>210.1</v>
      </c>
      <c r="D55" s="478"/>
      <c r="E55" s="534">
        <f t="shared" si="0"/>
        <v>0</v>
      </c>
      <c r="F55" s="473">
        <f t="shared" si="1"/>
        <v>210.1</v>
      </c>
      <c r="G55" s="535">
        <f t="shared" si="2"/>
        <v>1</v>
      </c>
    </row>
    <row r="56" spans="1:10" x14ac:dyDescent="0.25">
      <c r="A56" s="472"/>
      <c r="B56" s="467"/>
      <c r="C56" s="536"/>
      <c r="D56" s="467"/>
      <c r="E56" s="534"/>
      <c r="F56" s="473"/>
      <c r="G56" s="535"/>
    </row>
    <row r="57" spans="1:10" x14ac:dyDescent="0.25">
      <c r="A57" s="470" t="s">
        <v>258</v>
      </c>
      <c r="B57" s="470"/>
      <c r="C57" s="531">
        <v>5892.9000000000033</v>
      </c>
      <c r="D57" s="531">
        <v>5892.9000000000033</v>
      </c>
      <c r="E57" s="532">
        <f>[4]Помещения!E56</f>
        <v>0</v>
      </c>
      <c r="F57" s="531">
        <f t="shared" ref="F57:F58" si="3">C57-D57</f>
        <v>0</v>
      </c>
      <c r="G57" s="537">
        <f t="shared" ref="G57:G58" si="4">F57/C57</f>
        <v>0</v>
      </c>
    </row>
    <row r="58" spans="1:10" x14ac:dyDescent="0.25">
      <c r="A58" s="474" t="s">
        <v>259</v>
      </c>
      <c r="B58" s="475"/>
      <c r="C58" s="476">
        <f>C52+C57</f>
        <v>6636.9000000000033</v>
      </c>
      <c r="D58" s="476">
        <f>D52+D57</f>
        <v>6168.2000000000035</v>
      </c>
      <c r="E58" s="538">
        <f t="shared" ref="E58" si="5">D58/C58</f>
        <v>0.92937968027241635</v>
      </c>
      <c r="F58" s="476">
        <f t="shared" si="3"/>
        <v>468.69999999999982</v>
      </c>
      <c r="G58" s="539">
        <f t="shared" si="4"/>
        <v>7.0620319727583605E-2</v>
      </c>
    </row>
    <row r="59" spans="1:10" x14ac:dyDescent="0.25">
      <c r="A59"/>
      <c r="B59"/>
      <c r="C59" s="466"/>
      <c r="D59"/>
      <c r="E59"/>
      <c r="F59"/>
      <c r="G59"/>
    </row>
    <row r="60" spans="1:10" x14ac:dyDescent="0.25">
      <c r="A60" s="465" t="s">
        <v>299</v>
      </c>
      <c r="B60"/>
      <c r="C60" s="466"/>
      <c r="D60" s="466"/>
      <c r="E60" s="466"/>
      <c r="F60"/>
      <c r="G60"/>
    </row>
    <row r="61" spans="1:10" ht="30" x14ac:dyDescent="0.25">
      <c r="A61" s="467"/>
      <c r="B61" s="468"/>
      <c r="C61" s="469" t="s">
        <v>296</v>
      </c>
      <c r="D61" s="468" t="s">
        <v>297</v>
      </c>
      <c r="E61" s="468"/>
      <c r="F61" s="468" t="s">
        <v>298</v>
      </c>
      <c r="G61" s="468"/>
    </row>
    <row r="62" spans="1:10" x14ac:dyDescent="0.25">
      <c r="A62" s="470" t="s">
        <v>288</v>
      </c>
      <c r="B62" s="470"/>
      <c r="C62" s="531">
        <f>SUM(C63:C66)</f>
        <v>2981.8010000000008</v>
      </c>
      <c r="D62" s="531">
        <f>SUM(D63:D66)</f>
        <v>1155.664</v>
      </c>
      <c r="E62" s="538">
        <f t="shared" ref="E62:E68" si="6">D62/C62</f>
        <v>0.38757247717067628</v>
      </c>
      <c r="F62" s="531">
        <f>C62-D62</f>
        <v>1826.1370000000009</v>
      </c>
      <c r="G62" s="537">
        <f>F62/C62</f>
        <v>0.61242752282932378</v>
      </c>
      <c r="I62" s="477"/>
      <c r="J62" s="477"/>
    </row>
    <row r="63" spans="1:10" x14ac:dyDescent="0.25">
      <c r="A63" s="472" t="s">
        <v>289</v>
      </c>
      <c r="B63" s="467"/>
      <c r="C63" s="473">
        <f>C53*4.56</f>
        <v>1209.3120000000001</v>
      </c>
      <c r="D63" s="478">
        <f>D53*4.56</f>
        <v>738.71999999999991</v>
      </c>
      <c r="E63" s="540">
        <f t="shared" si="6"/>
        <v>0.61085972850678716</v>
      </c>
      <c r="F63" s="473">
        <f t="shared" ref="F63:F68" si="7">C63-D63</f>
        <v>470.59200000000021</v>
      </c>
      <c r="G63" s="541">
        <f t="shared" ref="G63:G68" si="8">F63/C63</f>
        <v>0.38914027149321279</v>
      </c>
    </row>
    <row r="64" spans="1:10" x14ac:dyDescent="0.25">
      <c r="A64" s="472" t="s">
        <v>290</v>
      </c>
      <c r="B64" s="467"/>
      <c r="C64" s="473">
        <f>C54*(8.24-4.56)</f>
        <v>988.81600000000037</v>
      </c>
      <c r="D64" s="478">
        <f>D54*(8.24-4.56)</f>
        <v>416.94400000000002</v>
      </c>
      <c r="E64" s="540">
        <f t="shared" si="6"/>
        <v>0.4216598436918495</v>
      </c>
      <c r="F64" s="473">
        <f t="shared" si="7"/>
        <v>571.8720000000003</v>
      </c>
      <c r="G64" s="541">
        <f t="shared" si="8"/>
        <v>0.57834015630815039</v>
      </c>
    </row>
    <row r="65" spans="1:7" x14ac:dyDescent="0.25">
      <c r="A65" s="472" t="s">
        <v>291</v>
      </c>
      <c r="B65" s="467"/>
      <c r="C65" s="473">
        <f>C55*(11.97-8.24)</f>
        <v>783.67300000000012</v>
      </c>
      <c r="D65" s="478">
        <f>D55*(11.97-8.24)</f>
        <v>0</v>
      </c>
      <c r="E65" s="540">
        <f t="shared" si="6"/>
        <v>0</v>
      </c>
      <c r="F65" s="473">
        <f t="shared" si="7"/>
        <v>783.67300000000012</v>
      </c>
      <c r="G65" s="541">
        <f t="shared" si="8"/>
        <v>1</v>
      </c>
    </row>
    <row r="66" spans="1:7" x14ac:dyDescent="0.25">
      <c r="A66" s="472"/>
      <c r="B66" s="467"/>
      <c r="C66" s="536"/>
      <c r="D66" s="467"/>
      <c r="E66" s="540"/>
      <c r="F66" s="473"/>
      <c r="G66" s="541"/>
    </row>
    <row r="67" spans="1:7" x14ac:dyDescent="0.25">
      <c r="A67" s="470" t="s">
        <v>258</v>
      </c>
      <c r="B67" s="470"/>
      <c r="C67" s="531">
        <f>C57*(9.8-0.6)</f>
        <v>54214.680000000037</v>
      </c>
      <c r="D67" s="531">
        <f>D57*(9.8-0.6)</f>
        <v>54214.680000000037</v>
      </c>
      <c r="E67" s="538">
        <f t="shared" si="6"/>
        <v>1</v>
      </c>
      <c r="F67" s="531">
        <f t="shared" si="7"/>
        <v>0</v>
      </c>
      <c r="G67" s="537">
        <f t="shared" si="8"/>
        <v>0</v>
      </c>
    </row>
    <row r="68" spans="1:7" x14ac:dyDescent="0.25">
      <c r="A68" s="474" t="s">
        <v>259</v>
      </c>
      <c r="B68" s="475"/>
      <c r="C68" s="476">
        <f>C62+C67</f>
        <v>57196.481000000036</v>
      </c>
      <c r="D68" s="476">
        <f>D62+D67</f>
        <v>55370.344000000034</v>
      </c>
      <c r="E68" s="542">
        <f t="shared" si="6"/>
        <v>0.96807256376489315</v>
      </c>
      <c r="F68" s="476">
        <f t="shared" si="7"/>
        <v>1826.1370000000024</v>
      </c>
      <c r="G68" s="543">
        <f t="shared" si="8"/>
        <v>3.1927436235106861E-2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8"/>
  <sheetViews>
    <sheetView showGridLines="0" workbookViewId="0">
      <selection activeCell="G5" sqref="G5"/>
    </sheetView>
  </sheetViews>
  <sheetFormatPr defaultColWidth="9.140625" defaultRowHeight="15" x14ac:dyDescent="0.25"/>
  <cols>
    <col min="1" max="1" width="20.140625" style="279" customWidth="1"/>
    <col min="2" max="2" width="13.5703125" style="271" customWidth="1"/>
    <col min="3" max="3" width="46.140625" style="70" customWidth="1"/>
    <col min="4" max="4" width="3.85546875" style="70" customWidth="1"/>
    <col min="5" max="16384" width="9.140625" style="70"/>
  </cols>
  <sheetData>
    <row r="1" spans="1:4" ht="26.25" customHeight="1" x14ac:dyDescent="0.25">
      <c r="A1" s="270" t="s">
        <v>159</v>
      </c>
      <c r="D1" s="268"/>
    </row>
    <row r="3" spans="1:4" ht="63" customHeight="1" x14ac:dyDescent="0.25">
      <c r="A3" s="272" t="s">
        <v>160</v>
      </c>
      <c r="B3" s="562"/>
      <c r="C3" s="562"/>
    </row>
    <row r="4" spans="1:4" x14ac:dyDescent="0.25">
      <c r="A4" s="273"/>
    </row>
    <row r="5" spans="1:4" ht="42" customHeight="1" x14ac:dyDescent="0.25">
      <c r="A5" s="272" t="s">
        <v>161</v>
      </c>
      <c r="B5" s="563"/>
      <c r="C5" s="563"/>
    </row>
    <row r="6" spans="1:4" ht="23.25" customHeight="1" x14ac:dyDescent="0.25">
      <c r="A6" s="272" t="s">
        <v>162</v>
      </c>
      <c r="B6" s="563"/>
      <c r="C6" s="563"/>
    </row>
    <row r="7" spans="1:4" ht="23.25" customHeight="1" x14ac:dyDescent="0.25">
      <c r="A7" s="272" t="s">
        <v>163</v>
      </c>
      <c r="B7" s="564"/>
      <c r="C7" s="564"/>
    </row>
    <row r="8" spans="1:4" ht="23.25" customHeight="1" x14ac:dyDescent="0.25">
      <c r="A8" s="272" t="s">
        <v>164</v>
      </c>
      <c r="B8" s="565"/>
      <c r="C8" s="565"/>
    </row>
    <row r="9" spans="1:4" x14ac:dyDescent="0.25">
      <c r="A9" s="273"/>
    </row>
    <row r="10" spans="1:4" ht="33.75" customHeight="1" x14ac:dyDescent="0.25">
      <c r="A10" s="272" t="s">
        <v>165</v>
      </c>
      <c r="B10" s="275">
        <v>2023</v>
      </c>
      <c r="C10" s="276"/>
    </row>
    <row r="11" spans="1:4" ht="35.25" customHeight="1" x14ac:dyDescent="0.25">
      <c r="A11" s="272" t="s">
        <v>166</v>
      </c>
      <c r="B11" s="275">
        <v>2037</v>
      </c>
      <c r="C11" s="276"/>
    </row>
    <row r="12" spans="1:4" ht="36" customHeight="1" x14ac:dyDescent="0.25">
      <c r="A12" s="272" t="s">
        <v>167</v>
      </c>
      <c r="B12" s="277">
        <f>IF(B11&gt;0,B11-B10+1,"")</f>
        <v>15</v>
      </c>
      <c r="C12" s="278" t="s">
        <v>80</v>
      </c>
    </row>
    <row r="13" spans="1:4" ht="81" customHeight="1" x14ac:dyDescent="0.25">
      <c r="A13" s="272" t="s">
        <v>168</v>
      </c>
      <c r="B13" s="566" t="s">
        <v>255</v>
      </c>
      <c r="C13" s="567"/>
    </row>
    <row r="14" spans="1:4" x14ac:dyDescent="0.25">
      <c r="A14" s="273"/>
    </row>
    <row r="15" spans="1:4" ht="20.25" customHeight="1" x14ac:dyDescent="0.25">
      <c r="A15" s="279" t="s">
        <v>169</v>
      </c>
    </row>
    <row r="16" spans="1:4" ht="24.75" customHeight="1" x14ac:dyDescent="0.25">
      <c r="A16" s="272" t="s">
        <v>170</v>
      </c>
      <c r="B16" s="559"/>
      <c r="C16" s="559"/>
    </row>
    <row r="17" spans="1:3" ht="24.75" customHeight="1" x14ac:dyDescent="0.25">
      <c r="A17" s="272" t="s">
        <v>171</v>
      </c>
      <c r="B17" s="559"/>
      <c r="C17" s="559"/>
    </row>
    <row r="18" spans="1:3" x14ac:dyDescent="0.25">
      <c r="A18" s="280"/>
      <c r="B18" s="560"/>
      <c r="C18" s="560"/>
    </row>
    <row r="19" spans="1:3" ht="36.75" customHeight="1" x14ac:dyDescent="0.25">
      <c r="A19" s="272" t="s">
        <v>230</v>
      </c>
      <c r="B19" s="561">
        <v>45047</v>
      </c>
      <c r="C19" s="561"/>
    </row>
    <row r="20" spans="1:3" x14ac:dyDescent="0.25">
      <c r="A20" s="273"/>
    </row>
    <row r="21" spans="1:3" x14ac:dyDescent="0.25">
      <c r="A21" s="273"/>
    </row>
    <row r="22" spans="1:3" x14ac:dyDescent="0.25">
      <c r="A22" s="273"/>
    </row>
    <row r="23" spans="1:3" x14ac:dyDescent="0.25">
      <c r="A23" s="273"/>
    </row>
    <row r="24" spans="1:3" x14ac:dyDescent="0.25">
      <c r="A24" s="273"/>
    </row>
    <row r="25" spans="1:3" x14ac:dyDescent="0.25">
      <c r="A25" s="273"/>
    </row>
    <row r="26" spans="1:3" x14ac:dyDescent="0.25">
      <c r="A26" s="273"/>
    </row>
    <row r="27" spans="1:3" x14ac:dyDescent="0.25">
      <c r="A27" s="273"/>
    </row>
    <row r="28" spans="1:3" x14ac:dyDescent="0.25">
      <c r="A28" s="273"/>
    </row>
    <row r="29" spans="1:3" x14ac:dyDescent="0.25">
      <c r="A29" s="273"/>
    </row>
    <row r="30" spans="1:3" x14ac:dyDescent="0.25">
      <c r="A30" s="273"/>
    </row>
    <row r="31" spans="1:3" x14ac:dyDescent="0.25">
      <c r="A31" s="273"/>
    </row>
    <row r="32" spans="1:3" x14ac:dyDescent="0.25">
      <c r="A32" s="273"/>
    </row>
    <row r="33" spans="1:1" x14ac:dyDescent="0.25">
      <c r="A33" s="273"/>
    </row>
    <row r="34" spans="1:1" x14ac:dyDescent="0.25">
      <c r="A34" s="273"/>
    </row>
    <row r="35" spans="1:1" x14ac:dyDescent="0.25">
      <c r="A35" s="273"/>
    </row>
    <row r="36" spans="1:1" x14ac:dyDescent="0.25">
      <c r="A36" s="273"/>
    </row>
    <row r="37" spans="1:1" x14ac:dyDescent="0.25">
      <c r="A37" s="273"/>
    </row>
    <row r="38" spans="1:1" x14ac:dyDescent="0.25">
      <c r="A38" s="273"/>
    </row>
    <row r="39" spans="1:1" x14ac:dyDescent="0.25">
      <c r="A39" s="273"/>
    </row>
    <row r="40" spans="1:1" x14ac:dyDescent="0.25">
      <c r="A40" s="273"/>
    </row>
    <row r="41" spans="1:1" x14ac:dyDescent="0.25">
      <c r="A41" s="273"/>
    </row>
    <row r="42" spans="1:1" x14ac:dyDescent="0.25">
      <c r="A42" s="273"/>
    </row>
    <row r="43" spans="1:1" x14ac:dyDescent="0.25">
      <c r="A43" s="273"/>
    </row>
    <row r="44" spans="1:1" x14ac:dyDescent="0.25">
      <c r="A44" s="273"/>
    </row>
    <row r="45" spans="1:1" x14ac:dyDescent="0.25">
      <c r="A45" s="273"/>
    </row>
    <row r="46" spans="1:1" x14ac:dyDescent="0.25">
      <c r="A46" s="273"/>
    </row>
    <row r="47" spans="1:1" x14ac:dyDescent="0.25">
      <c r="A47" s="273"/>
    </row>
    <row r="48" spans="1:1" x14ac:dyDescent="0.25">
      <c r="A48" s="273"/>
    </row>
  </sheetData>
  <mergeCells count="10">
    <mergeCell ref="B16:C16"/>
    <mergeCell ref="B17:C17"/>
    <mergeCell ref="B18:C18"/>
    <mergeCell ref="B19:C19"/>
    <mergeCell ref="B3:C3"/>
    <mergeCell ref="B5:C5"/>
    <mergeCell ref="B6:C6"/>
    <mergeCell ref="B7:C7"/>
    <mergeCell ref="B8:C8"/>
    <mergeCell ref="B13:C13"/>
  </mergeCells>
  <pageMargins left="0.9055118110236221" right="0.70866141732283472" top="0.74803149606299213" bottom="0.74803149606299213" header="0.31496062992125984" footer="0.31496062992125984"/>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O59"/>
  <sheetViews>
    <sheetView showGridLines="0" zoomScale="85" zoomScaleNormal="85" workbookViewId="0">
      <pane xSplit="3" ySplit="2" topLeftCell="D3" activePane="bottomRight" state="frozen"/>
      <selection pane="topRight" activeCell="D1" sqref="D1"/>
      <selection pane="bottomLeft" activeCell="A3" sqref="A3"/>
      <selection pane="bottomRight" activeCell="J63" sqref="J63"/>
    </sheetView>
  </sheetViews>
  <sheetFormatPr defaultColWidth="9.140625" defaultRowHeight="15" outlineLevelCol="1" x14ac:dyDescent="0.25"/>
  <cols>
    <col min="1" max="1" width="16.140625" style="70" customWidth="1"/>
    <col min="2" max="2" width="46.140625" style="71" customWidth="1"/>
    <col min="3" max="3" width="6.85546875" style="1" customWidth="1"/>
    <col min="4" max="6" width="12.28515625" style="1" customWidth="1"/>
    <col min="7" max="9" width="12.28515625" style="1" hidden="1" customWidth="1" outlineLevel="1"/>
    <col min="10" max="10" width="16.42578125" style="2" customWidth="1" collapsed="1"/>
    <col min="11" max="11" width="9.140625" style="1"/>
    <col min="12" max="12" width="13" style="1" customWidth="1"/>
    <col min="13" max="13" width="14.28515625" style="70" customWidth="1"/>
    <col min="14" max="14" width="14" style="70" customWidth="1"/>
    <col min="15" max="15" width="15.28515625" style="70" customWidth="1"/>
    <col min="16" max="16384" width="9.140625" style="70"/>
  </cols>
  <sheetData>
    <row r="1" spans="1:15" ht="25.5" customHeight="1" x14ac:dyDescent="0.25">
      <c r="A1" s="98" t="s">
        <v>74</v>
      </c>
      <c r="D1" s="569" t="s">
        <v>75</v>
      </c>
      <c r="E1" s="569"/>
      <c r="F1" s="569"/>
      <c r="G1" s="569"/>
      <c r="H1" s="569"/>
      <c r="I1" s="569"/>
      <c r="L1" s="130" t="s">
        <v>172</v>
      </c>
      <c r="M1" s="1"/>
      <c r="N1" s="1"/>
      <c r="O1" s="1"/>
    </row>
    <row r="2" spans="1:15" ht="42" customHeight="1" x14ac:dyDescent="0.25">
      <c r="A2" s="82"/>
      <c r="B2" s="88"/>
      <c r="C2" s="75" t="s">
        <v>2</v>
      </c>
      <c r="D2" s="83">
        <f>Esileht!B10</f>
        <v>2023</v>
      </c>
      <c r="E2" s="83">
        <f>D2+1</f>
        <v>2024</v>
      </c>
      <c r="F2" s="83">
        <f t="shared" ref="F2:I2" si="0">E2+1</f>
        <v>2025</v>
      </c>
      <c r="G2" s="83">
        <f t="shared" si="0"/>
        <v>2026</v>
      </c>
      <c r="H2" s="83">
        <f t="shared" si="0"/>
        <v>2027</v>
      </c>
      <c r="I2" s="83">
        <f t="shared" si="0"/>
        <v>2028</v>
      </c>
      <c r="J2" s="83" t="s">
        <v>71</v>
      </c>
      <c r="L2" s="99" t="s">
        <v>69</v>
      </c>
      <c r="M2" s="131" t="s">
        <v>109</v>
      </c>
      <c r="N2" s="131" t="s">
        <v>110</v>
      </c>
      <c r="O2" s="131" t="s">
        <v>173</v>
      </c>
    </row>
    <row r="3" spans="1:15" ht="3.75" customHeight="1" x14ac:dyDescent="0.25">
      <c r="A3" s="84"/>
      <c r="B3" s="89"/>
      <c r="C3" s="85"/>
      <c r="D3" s="86"/>
      <c r="E3" s="86"/>
      <c r="F3" s="86"/>
      <c r="G3" s="86"/>
      <c r="H3" s="86"/>
      <c r="I3" s="86"/>
      <c r="J3" s="87"/>
      <c r="L3" s="91"/>
      <c r="M3" s="74"/>
      <c r="N3" s="74"/>
      <c r="O3" s="134"/>
    </row>
    <row r="4" spans="1:15" ht="21" customHeight="1" x14ac:dyDescent="0.25">
      <c r="A4" s="571" t="s">
        <v>120</v>
      </c>
      <c r="B4" s="572"/>
      <c r="C4" s="76" t="s">
        <v>3</v>
      </c>
      <c r="D4" s="92"/>
      <c r="E4" s="92"/>
      <c r="F4" s="92"/>
      <c r="G4" s="92"/>
      <c r="H4" s="92"/>
      <c r="I4" s="92"/>
      <c r="J4" s="93">
        <f t="shared" ref="J4" si="1">SUM(D4:I4)</f>
        <v>0</v>
      </c>
      <c r="L4" s="72"/>
      <c r="M4" s="72"/>
      <c r="N4" s="72"/>
      <c r="O4" s="132">
        <f>IF(M4=$M$48,N4+L4-1,N4+L4)</f>
        <v>0</v>
      </c>
    </row>
    <row r="5" spans="1:15" ht="3.75" customHeight="1" x14ac:dyDescent="0.25">
      <c r="A5" s="73"/>
      <c r="B5" s="90"/>
      <c r="C5" s="74"/>
      <c r="D5" s="94"/>
      <c r="E5" s="94"/>
      <c r="F5" s="94"/>
      <c r="G5" s="94"/>
      <c r="H5" s="94"/>
      <c r="I5" s="94"/>
      <c r="J5" s="95"/>
      <c r="L5" s="4"/>
      <c r="M5" s="74"/>
      <c r="N5" s="74"/>
      <c r="O5" s="134"/>
    </row>
    <row r="6" spans="1:15" ht="21" customHeight="1" x14ac:dyDescent="0.25">
      <c r="A6" s="573" t="s">
        <v>253</v>
      </c>
      <c r="B6" s="574"/>
      <c r="C6" s="76" t="s">
        <v>3</v>
      </c>
      <c r="D6" s="92"/>
      <c r="E6" s="92"/>
      <c r="F6" s="92"/>
      <c r="G6" s="92"/>
      <c r="H6" s="92"/>
      <c r="I6" s="92"/>
      <c r="J6" s="93">
        <f>SUM(D6:I6)</f>
        <v>0</v>
      </c>
      <c r="L6" s="72"/>
      <c r="M6" s="72"/>
      <c r="N6" s="72"/>
      <c r="O6" s="132">
        <f>IF(M6=$M$48,N6+L6-1,N6+L6)</f>
        <v>0</v>
      </c>
    </row>
    <row r="7" spans="1:15" ht="3.75" customHeight="1" x14ac:dyDescent="0.25">
      <c r="A7" s="73"/>
      <c r="B7" s="90"/>
      <c r="C7" s="74"/>
      <c r="D7" s="94"/>
      <c r="E7" s="94"/>
      <c r="F7" s="94"/>
      <c r="G7" s="94"/>
      <c r="H7" s="94"/>
      <c r="I7" s="94"/>
      <c r="J7" s="95"/>
      <c r="L7" s="4"/>
      <c r="M7" s="74"/>
      <c r="N7" s="74"/>
      <c r="O7" s="134"/>
    </row>
    <row r="8" spans="1:15" ht="26.25" customHeight="1" x14ac:dyDescent="0.25">
      <c r="A8" s="570" t="s">
        <v>252</v>
      </c>
      <c r="B8" s="352"/>
      <c r="C8" s="76" t="s">
        <v>3</v>
      </c>
      <c r="D8" s="92"/>
      <c r="E8" s="92"/>
      <c r="F8" s="92"/>
      <c r="G8" s="92"/>
      <c r="H8" s="92"/>
      <c r="I8" s="92"/>
      <c r="J8" s="93">
        <f>SUM(D8:I8)</f>
        <v>0</v>
      </c>
      <c r="L8" s="72"/>
      <c r="M8" s="72"/>
      <c r="N8" s="72"/>
      <c r="O8" s="132">
        <f>IF(M8=$M$48,N8+L8-1,N8+L8)</f>
        <v>0</v>
      </c>
    </row>
    <row r="9" spans="1:15" ht="24.75" customHeight="1" x14ac:dyDescent="0.25">
      <c r="A9" s="570"/>
      <c r="B9" s="509"/>
      <c r="C9" s="76" t="s">
        <v>3</v>
      </c>
      <c r="D9" s="92"/>
      <c r="E9" s="92"/>
      <c r="F9" s="92"/>
      <c r="G9" s="92"/>
      <c r="H9" s="92"/>
      <c r="I9" s="92"/>
      <c r="J9" s="93">
        <f t="shared" ref="J9:J12" si="2">SUM(D9:I9)</f>
        <v>0</v>
      </c>
      <c r="L9" s="72"/>
      <c r="M9" s="72"/>
      <c r="N9" s="72"/>
      <c r="O9" s="132">
        <f>IF(M9=$M$48,N9+L9-1,N9+L9)</f>
        <v>0</v>
      </c>
    </row>
    <row r="10" spans="1:15" ht="78.75" customHeight="1" x14ac:dyDescent="0.25">
      <c r="A10" s="570"/>
      <c r="B10" s="354"/>
      <c r="C10" s="76" t="s">
        <v>3</v>
      </c>
      <c r="D10" s="92"/>
      <c r="E10" s="92"/>
      <c r="F10" s="92"/>
      <c r="G10" s="92"/>
      <c r="H10" s="92"/>
      <c r="I10" s="92"/>
      <c r="J10" s="93">
        <f t="shared" si="2"/>
        <v>0</v>
      </c>
      <c r="L10" s="72"/>
      <c r="M10" s="72"/>
      <c r="N10" s="72"/>
      <c r="O10" s="132">
        <f>IF(M10=$M$48,N10+L10-1,N10+L10)</f>
        <v>0</v>
      </c>
    </row>
    <row r="11" spans="1:15" ht="64.5" customHeight="1" x14ac:dyDescent="0.25">
      <c r="A11" s="570"/>
      <c r="B11" s="354"/>
      <c r="C11" s="76" t="s">
        <v>3</v>
      </c>
      <c r="D11" s="92"/>
      <c r="E11" s="92"/>
      <c r="F11" s="92"/>
      <c r="G11" s="92"/>
      <c r="H11" s="92"/>
      <c r="I11" s="92"/>
      <c r="J11" s="93">
        <f t="shared" si="2"/>
        <v>0</v>
      </c>
      <c r="L11" s="72"/>
      <c r="M11" s="72"/>
      <c r="N11" s="72"/>
      <c r="O11" s="132">
        <f>IF(M11=$M$48,N11+L11-1,N11+L11)</f>
        <v>0</v>
      </c>
    </row>
    <row r="12" spans="1:15" ht="36.75" customHeight="1" x14ac:dyDescent="0.25">
      <c r="A12" s="570"/>
      <c r="B12" s="354"/>
      <c r="C12" s="76" t="s">
        <v>3</v>
      </c>
      <c r="D12" s="92"/>
      <c r="E12" s="92"/>
      <c r="F12" s="92"/>
      <c r="G12" s="92"/>
      <c r="H12" s="92"/>
      <c r="I12" s="92"/>
      <c r="J12" s="93">
        <f t="shared" si="2"/>
        <v>0</v>
      </c>
      <c r="L12" s="72"/>
      <c r="M12" s="72"/>
      <c r="N12" s="72"/>
      <c r="O12" s="132">
        <f>IF(M12=$M$48,N12+L12-1,N12+L12)</f>
        <v>0</v>
      </c>
    </row>
    <row r="13" spans="1:15" ht="18" customHeight="1" x14ac:dyDescent="0.25">
      <c r="A13" s="568" t="s">
        <v>147</v>
      </c>
      <c r="B13" s="568"/>
      <c r="C13" s="77" t="s">
        <v>3</v>
      </c>
      <c r="D13" s="93">
        <f t="shared" ref="D13:I13" si="3">SUBTOTAL(9,D8:D12)</f>
        <v>0</v>
      </c>
      <c r="E13" s="93">
        <f t="shared" si="3"/>
        <v>0</v>
      </c>
      <c r="F13" s="93">
        <f t="shared" si="3"/>
        <v>0</v>
      </c>
      <c r="G13" s="93">
        <f t="shared" si="3"/>
        <v>0</v>
      </c>
      <c r="H13" s="93">
        <f t="shared" si="3"/>
        <v>0</v>
      </c>
      <c r="I13" s="93">
        <f t="shared" si="3"/>
        <v>0</v>
      </c>
      <c r="J13" s="93">
        <f t="shared" ref="J13" si="4">SUM(D13:I13)</f>
        <v>0</v>
      </c>
      <c r="L13" s="138"/>
      <c r="M13" s="139"/>
      <c r="N13" s="139"/>
      <c r="O13" s="140"/>
    </row>
    <row r="14" spans="1:15" ht="3.75" customHeight="1" x14ac:dyDescent="0.25">
      <c r="A14" s="73"/>
      <c r="B14" s="90"/>
      <c r="C14" s="74"/>
      <c r="D14" s="94"/>
      <c r="E14" s="94"/>
      <c r="F14" s="94"/>
      <c r="G14" s="94"/>
      <c r="H14" s="94"/>
      <c r="I14" s="94"/>
      <c r="J14" s="95"/>
      <c r="L14" s="141"/>
      <c r="M14" s="142"/>
      <c r="N14" s="142"/>
      <c r="O14" s="143"/>
    </row>
    <row r="15" spans="1:15" ht="21" customHeight="1" x14ac:dyDescent="0.25">
      <c r="A15" s="573" t="s">
        <v>309</v>
      </c>
      <c r="B15" s="574"/>
      <c r="C15" s="76" t="s">
        <v>3</v>
      </c>
      <c r="D15" s="92"/>
      <c r="E15" s="92"/>
      <c r="F15" s="92"/>
      <c r="G15" s="92"/>
      <c r="H15" s="92"/>
      <c r="I15" s="92"/>
      <c r="J15" s="93">
        <f>SUM(D15:I15)</f>
        <v>0</v>
      </c>
      <c r="L15" s="72">
        <v>13</v>
      </c>
      <c r="M15" s="72" t="s">
        <v>111</v>
      </c>
      <c r="N15" s="72">
        <v>2025</v>
      </c>
      <c r="O15" s="132">
        <f>IF(M15=$M$48,N15+L15-1,N15+L15)</f>
        <v>2037</v>
      </c>
    </row>
    <row r="16" spans="1:15" ht="3.75" customHeight="1" x14ac:dyDescent="0.25">
      <c r="A16" s="73"/>
      <c r="B16" s="90"/>
      <c r="C16" s="74"/>
      <c r="D16" s="94"/>
      <c r="E16" s="94"/>
      <c r="F16" s="94"/>
      <c r="G16" s="94"/>
      <c r="H16" s="94"/>
      <c r="I16" s="94"/>
      <c r="J16" s="96"/>
      <c r="L16" s="4"/>
      <c r="M16" s="74"/>
      <c r="N16" s="74"/>
      <c r="O16" s="134"/>
    </row>
    <row r="17" spans="1:15" ht="21" customHeight="1" x14ac:dyDescent="0.25">
      <c r="A17" s="573" t="s">
        <v>254</v>
      </c>
      <c r="B17" s="574"/>
      <c r="C17" s="76" t="s">
        <v>3</v>
      </c>
      <c r="D17" s="92"/>
      <c r="E17" s="92"/>
      <c r="F17" s="92"/>
      <c r="G17" s="92"/>
      <c r="H17" s="92"/>
      <c r="I17" s="92"/>
      <c r="J17" s="93">
        <f>SUM(D17:I17)</f>
        <v>0</v>
      </c>
      <c r="L17" s="72"/>
      <c r="M17" s="72"/>
      <c r="N17" s="72"/>
      <c r="O17" s="132">
        <f>IF(M17=$M$48,N17+L17-1,N17+L17)</f>
        <v>0</v>
      </c>
    </row>
    <row r="18" spans="1:15" ht="3.75" customHeight="1" x14ac:dyDescent="0.25">
      <c r="A18" s="73"/>
      <c r="B18" s="90"/>
      <c r="C18" s="74"/>
      <c r="D18" s="94"/>
      <c r="E18" s="94"/>
      <c r="F18" s="94"/>
      <c r="G18" s="94"/>
      <c r="H18" s="94"/>
      <c r="I18" s="94"/>
      <c r="J18" s="96"/>
      <c r="L18" s="4"/>
      <c r="M18" s="74"/>
      <c r="N18" s="74"/>
      <c r="O18" s="134"/>
    </row>
    <row r="19" spans="1:15" s="81" customFormat="1" ht="21.75" customHeight="1" x14ac:dyDescent="0.25">
      <c r="A19" s="579" t="s">
        <v>70</v>
      </c>
      <c r="B19" s="580"/>
      <c r="C19" s="79" t="s">
        <v>3</v>
      </c>
      <c r="D19" s="97">
        <f t="shared" ref="D19:I19" si="5">SUBTOTAL(9,D4:D17)</f>
        <v>0</v>
      </c>
      <c r="E19" s="97">
        <f t="shared" si="5"/>
        <v>0</v>
      </c>
      <c r="F19" s="97">
        <f t="shared" si="5"/>
        <v>0</v>
      </c>
      <c r="G19" s="97">
        <f t="shared" si="5"/>
        <v>0</v>
      </c>
      <c r="H19" s="97">
        <f t="shared" si="5"/>
        <v>0</v>
      </c>
      <c r="I19" s="97">
        <f t="shared" si="5"/>
        <v>0</v>
      </c>
      <c r="J19" s="97">
        <f>SUM(D19:I19)</f>
        <v>0</v>
      </c>
      <c r="K19" s="80"/>
      <c r="L19" s="575" t="s">
        <v>119</v>
      </c>
      <c r="M19" s="576"/>
      <c r="N19" s="577"/>
      <c r="O19" s="133">
        <f>MAX(O5:O17)</f>
        <v>2037</v>
      </c>
    </row>
    <row r="20" spans="1:15" ht="3.75" customHeight="1" x14ac:dyDescent="0.25">
      <c r="A20" s="73"/>
      <c r="B20" s="90"/>
      <c r="C20" s="74"/>
      <c r="D20" s="18"/>
      <c r="E20" s="18"/>
      <c r="F20" s="18"/>
      <c r="G20" s="18"/>
      <c r="H20" s="18"/>
      <c r="I20" s="18"/>
      <c r="J20" s="78"/>
      <c r="L20" s="4"/>
      <c r="M20" s="74"/>
      <c r="N20" s="74"/>
      <c r="O20" s="134"/>
    </row>
    <row r="21" spans="1:15" ht="29.25" customHeight="1" x14ac:dyDescent="0.25">
      <c r="A21" s="23"/>
      <c r="L21" s="581" t="s">
        <v>174</v>
      </c>
      <c r="M21" s="581"/>
      <c r="N21" s="581"/>
      <c r="O21" s="72">
        <f>IF(O19&lt;=Esileht!B11,0,O19-Esileht!B11)</f>
        <v>0</v>
      </c>
    </row>
    <row r="22" spans="1:15" ht="8.25" customHeight="1" x14ac:dyDescent="0.25">
      <c r="A22" s="1"/>
    </row>
    <row r="23" spans="1:15" ht="22.5" customHeight="1" x14ac:dyDescent="0.25">
      <c r="A23" s="98" t="s">
        <v>73</v>
      </c>
    </row>
    <row r="24" spans="1:15" ht="28.5" customHeight="1" x14ac:dyDescent="0.25">
      <c r="A24" s="82"/>
      <c r="B24" s="88"/>
      <c r="C24" s="75" t="s">
        <v>2</v>
      </c>
      <c r="D24" s="83">
        <f>D2</f>
        <v>2023</v>
      </c>
      <c r="E24" s="83">
        <f>D24+1</f>
        <v>2024</v>
      </c>
      <c r="F24" s="83">
        <f t="shared" ref="F24" si="6">E24+1</f>
        <v>2025</v>
      </c>
      <c r="G24" s="83">
        <f t="shared" ref="G24" si="7">F24+1</f>
        <v>2026</v>
      </c>
      <c r="H24" s="83">
        <f t="shared" ref="H24" si="8">G24+1</f>
        <v>2027</v>
      </c>
      <c r="I24" s="83">
        <f t="shared" ref="I24" si="9">H24+1</f>
        <v>2028</v>
      </c>
      <c r="J24" s="83" t="s">
        <v>71</v>
      </c>
    </row>
    <row r="25" spans="1:15" ht="3.75" customHeight="1" x14ac:dyDescent="0.25">
      <c r="A25" s="84"/>
      <c r="B25" s="89"/>
      <c r="C25" s="85"/>
      <c r="D25" s="86"/>
      <c r="E25" s="86"/>
      <c r="F25" s="86"/>
      <c r="G25" s="86"/>
      <c r="H25" s="86"/>
      <c r="I25" s="86"/>
      <c r="J25" s="87"/>
    </row>
    <row r="26" spans="1:15" ht="21" customHeight="1" x14ac:dyDescent="0.25">
      <c r="A26" s="571" t="s">
        <v>120</v>
      </c>
      <c r="B26" s="572"/>
      <c r="C26" s="76" t="s">
        <v>3</v>
      </c>
      <c r="D26" s="92"/>
      <c r="E26" s="92"/>
      <c r="F26" s="92"/>
      <c r="G26" s="92"/>
      <c r="H26" s="92"/>
      <c r="I26" s="92"/>
      <c r="J26" s="93">
        <f t="shared" ref="J26" si="10">SUM(D26:I26)</f>
        <v>0</v>
      </c>
    </row>
    <row r="27" spans="1:15" ht="3.75" customHeight="1" x14ac:dyDescent="0.25">
      <c r="A27" s="73"/>
      <c r="B27" s="90"/>
      <c r="C27" s="74"/>
      <c r="D27" s="94"/>
      <c r="E27" s="94"/>
      <c r="F27" s="94"/>
      <c r="G27" s="94"/>
      <c r="H27" s="94"/>
      <c r="I27" s="94"/>
      <c r="J27" s="95"/>
    </row>
    <row r="28" spans="1:15" ht="21" customHeight="1" x14ac:dyDescent="0.25">
      <c r="A28" s="573" t="s">
        <v>121</v>
      </c>
      <c r="B28" s="574"/>
      <c r="C28" s="76" t="s">
        <v>3</v>
      </c>
      <c r="D28" s="92"/>
      <c r="E28" s="92"/>
      <c r="F28" s="92"/>
      <c r="G28" s="92"/>
      <c r="H28" s="92"/>
      <c r="I28" s="92"/>
      <c r="J28" s="93">
        <f>SUM(D28:I28)</f>
        <v>0</v>
      </c>
    </row>
    <row r="29" spans="1:15" ht="3.75" customHeight="1" x14ac:dyDescent="0.25">
      <c r="A29" s="73"/>
      <c r="B29" s="90"/>
      <c r="C29" s="74"/>
      <c r="D29" s="94"/>
      <c r="E29" s="94"/>
      <c r="F29" s="94"/>
      <c r="G29" s="94"/>
      <c r="H29" s="94"/>
      <c r="I29" s="94"/>
      <c r="J29" s="95"/>
    </row>
    <row r="30" spans="1:15" x14ac:dyDescent="0.25">
      <c r="A30" s="570" t="str">
        <f>A8</f>
        <v>3. Ehitamine</v>
      </c>
      <c r="B30" s="135">
        <f>B8</f>
        <v>0</v>
      </c>
      <c r="C30" s="76" t="s">
        <v>3</v>
      </c>
      <c r="D30" s="92"/>
      <c r="E30" s="92">
        <f>E8</f>
        <v>0</v>
      </c>
      <c r="F30" s="92"/>
      <c r="G30" s="92"/>
      <c r="H30" s="92"/>
      <c r="I30" s="92"/>
      <c r="J30" s="93">
        <f>SUM(D30:I30)</f>
        <v>0</v>
      </c>
    </row>
    <row r="31" spans="1:15" ht="31.5" customHeight="1" x14ac:dyDescent="0.25">
      <c r="A31" s="570"/>
      <c r="B31" s="135">
        <f>B9</f>
        <v>0</v>
      </c>
      <c r="C31" s="76" t="s">
        <v>3</v>
      </c>
      <c r="D31" s="92"/>
      <c r="E31" s="92">
        <f>E9</f>
        <v>0</v>
      </c>
      <c r="F31" s="92"/>
      <c r="G31" s="92"/>
      <c r="H31" s="92"/>
      <c r="I31" s="92"/>
      <c r="J31" s="93">
        <f t="shared" ref="J31:J34" si="11">SUM(D31:I31)</f>
        <v>0</v>
      </c>
    </row>
    <row r="32" spans="1:15" ht="80.25" hidden="1" customHeight="1" x14ac:dyDescent="0.25">
      <c r="A32" s="570"/>
      <c r="B32" s="135">
        <f>B10</f>
        <v>0</v>
      </c>
      <c r="C32" s="76" t="s">
        <v>3</v>
      </c>
      <c r="D32" s="92"/>
      <c r="E32" s="92"/>
      <c r="F32" s="92"/>
      <c r="G32" s="92"/>
      <c r="H32" s="92"/>
      <c r="I32" s="92"/>
      <c r="J32" s="93">
        <f t="shared" si="11"/>
        <v>0</v>
      </c>
    </row>
    <row r="33" spans="1:13" ht="62.25" hidden="1" customHeight="1" x14ac:dyDescent="0.25">
      <c r="A33" s="570"/>
      <c r="B33" s="135">
        <f>B11</f>
        <v>0</v>
      </c>
      <c r="C33" s="76" t="s">
        <v>3</v>
      </c>
      <c r="D33" s="92"/>
      <c r="E33" s="92"/>
      <c r="F33" s="92"/>
      <c r="G33" s="92"/>
      <c r="H33" s="92"/>
      <c r="I33" s="92"/>
      <c r="J33" s="93">
        <f t="shared" si="11"/>
        <v>0</v>
      </c>
    </row>
    <row r="34" spans="1:13" ht="35.25" hidden="1" customHeight="1" x14ac:dyDescent="0.25">
      <c r="A34" s="570"/>
      <c r="B34" s="135">
        <f>B12</f>
        <v>0</v>
      </c>
      <c r="C34" s="76" t="s">
        <v>3</v>
      </c>
      <c r="D34" s="92"/>
      <c r="E34" s="92"/>
      <c r="F34" s="92"/>
      <c r="G34" s="92"/>
      <c r="H34" s="92"/>
      <c r="I34" s="92"/>
      <c r="J34" s="93">
        <f t="shared" si="11"/>
        <v>0</v>
      </c>
    </row>
    <row r="35" spans="1:13" ht="16.5" customHeight="1" x14ac:dyDescent="0.25">
      <c r="A35" s="568" t="str">
        <f>A13</f>
        <v>3. Inkubaatori või tootearenduskeskuse arendamise kulud kokku</v>
      </c>
      <c r="B35" s="568"/>
      <c r="C35" s="77" t="s">
        <v>3</v>
      </c>
      <c r="D35" s="93">
        <f t="shared" ref="D35:I35" si="12">SUBTOTAL(9,D30:D34)</f>
        <v>0</v>
      </c>
      <c r="E35" s="93">
        <f t="shared" si="12"/>
        <v>0</v>
      </c>
      <c r="F35" s="93">
        <f t="shared" si="12"/>
        <v>0</v>
      </c>
      <c r="G35" s="93">
        <f t="shared" si="12"/>
        <v>0</v>
      </c>
      <c r="H35" s="93">
        <f t="shared" si="12"/>
        <v>0</v>
      </c>
      <c r="I35" s="93">
        <f t="shared" si="12"/>
        <v>0</v>
      </c>
      <c r="J35" s="93">
        <f t="shared" ref="J35" si="13">SUM(D35:I35)</f>
        <v>0</v>
      </c>
    </row>
    <row r="36" spans="1:13" ht="3.75" customHeight="1" x14ac:dyDescent="0.25">
      <c r="A36" s="73"/>
      <c r="B36" s="90"/>
      <c r="C36" s="74"/>
      <c r="D36" s="94"/>
      <c r="E36" s="94"/>
      <c r="F36" s="94"/>
      <c r="G36" s="94"/>
      <c r="H36" s="94"/>
      <c r="I36" s="94"/>
      <c r="J36" s="95"/>
    </row>
    <row r="37" spans="1:13" ht="21" customHeight="1" x14ac:dyDescent="0.25">
      <c r="A37" s="573" t="str">
        <f>A15</f>
        <v>Seadmed</v>
      </c>
      <c r="B37" s="574"/>
      <c r="C37" s="76" t="s">
        <v>3</v>
      </c>
      <c r="D37" s="92"/>
      <c r="E37" s="92">
        <f>E15</f>
        <v>0</v>
      </c>
      <c r="F37" s="92"/>
      <c r="G37" s="92"/>
      <c r="H37" s="92"/>
      <c r="I37" s="92"/>
      <c r="J37" s="93">
        <f>SUM(D37:I37)</f>
        <v>0</v>
      </c>
    </row>
    <row r="38" spans="1:13" ht="3.75" customHeight="1" x14ac:dyDescent="0.25">
      <c r="A38" s="73"/>
      <c r="B38" s="90"/>
      <c r="C38" s="74"/>
      <c r="D38" s="94"/>
      <c r="E38" s="94"/>
      <c r="F38" s="94"/>
      <c r="G38" s="94"/>
      <c r="H38" s="94"/>
      <c r="I38" s="94"/>
      <c r="J38" s="96"/>
    </row>
    <row r="39" spans="1:13" ht="21" customHeight="1" x14ac:dyDescent="0.25">
      <c r="A39" s="573" t="str">
        <f>A17</f>
        <v>4. Struktuuritoetuse andmisest avalikkuse teavitamine</v>
      </c>
      <c r="B39" s="574"/>
      <c r="C39" s="76" t="s">
        <v>3</v>
      </c>
      <c r="D39" s="92"/>
      <c r="E39" s="92"/>
      <c r="F39" s="92"/>
      <c r="G39" s="92"/>
      <c r="H39" s="92"/>
      <c r="I39" s="92"/>
      <c r="J39" s="93">
        <f>SUM(D39:I39)</f>
        <v>0</v>
      </c>
    </row>
    <row r="40" spans="1:13" ht="3.75" customHeight="1" x14ac:dyDescent="0.25">
      <c r="A40" s="73"/>
      <c r="B40" s="90"/>
      <c r="C40" s="74"/>
      <c r="D40" s="94"/>
      <c r="E40" s="94"/>
      <c r="F40" s="94"/>
      <c r="G40" s="94"/>
      <c r="H40" s="94"/>
      <c r="I40" s="94"/>
      <c r="J40" s="96"/>
    </row>
    <row r="41" spans="1:13" ht="19.5" customHeight="1" x14ac:dyDescent="0.25">
      <c r="A41" s="579" t="s">
        <v>72</v>
      </c>
      <c r="B41" s="580"/>
      <c r="C41" s="79" t="s">
        <v>3</v>
      </c>
      <c r="D41" s="97">
        <f t="shared" ref="D41:I41" si="14">SUBTOTAL(9,D26:D39)</f>
        <v>0</v>
      </c>
      <c r="E41" s="97">
        <f t="shared" si="14"/>
        <v>0</v>
      </c>
      <c r="F41" s="97">
        <f t="shared" si="14"/>
        <v>0</v>
      </c>
      <c r="G41" s="97">
        <f t="shared" si="14"/>
        <v>0</v>
      </c>
      <c r="H41" s="97">
        <f t="shared" si="14"/>
        <v>0</v>
      </c>
      <c r="I41" s="97">
        <f t="shared" si="14"/>
        <v>0</v>
      </c>
      <c r="J41" s="97">
        <f>SUM(D41:I41)</f>
        <v>0</v>
      </c>
      <c r="K41" s="136" t="str">
        <f>IF(J19&gt;0,J41/J19,"")</f>
        <v/>
      </c>
    </row>
    <row r="42" spans="1:13" ht="3.75" customHeight="1" x14ac:dyDescent="0.25">
      <c r="A42" s="73"/>
      <c r="B42" s="90"/>
      <c r="C42" s="74"/>
      <c r="D42" s="18"/>
      <c r="E42" s="18"/>
      <c r="F42" s="18"/>
      <c r="G42" s="18"/>
      <c r="H42" s="18"/>
      <c r="I42" s="18"/>
      <c r="J42" s="78"/>
    </row>
    <row r="43" spans="1:13" x14ac:dyDescent="0.25">
      <c r="A43" s="23"/>
      <c r="K43" s="100"/>
    </row>
    <row r="44" spans="1:13" ht="19.5" customHeight="1" x14ac:dyDescent="0.25">
      <c r="A44" s="578" t="s">
        <v>78</v>
      </c>
      <c r="B44" s="578"/>
      <c r="C44" s="76" t="s">
        <v>3</v>
      </c>
      <c r="D44" s="118">
        <f t="shared" ref="D44:I44" si="15">D19-D41</f>
        <v>0</v>
      </c>
      <c r="E44" s="118">
        <f t="shared" si="15"/>
        <v>0</v>
      </c>
      <c r="F44" s="118">
        <f t="shared" si="15"/>
        <v>0</v>
      </c>
      <c r="G44" s="118">
        <f t="shared" si="15"/>
        <v>0</v>
      </c>
      <c r="H44" s="118">
        <f t="shared" si="15"/>
        <v>0</v>
      </c>
      <c r="I44" s="118">
        <f t="shared" si="15"/>
        <v>0</v>
      </c>
      <c r="J44" s="119">
        <f>SUM(D44:I44)</f>
        <v>0</v>
      </c>
      <c r="K44" s="137" t="str">
        <f>IF(J19&gt;0,J44/J19,"")</f>
        <v/>
      </c>
    </row>
    <row r="48" spans="1:13" hidden="1" x14ac:dyDescent="0.25">
      <c r="M48" s="103" t="s">
        <v>111</v>
      </c>
    </row>
    <row r="49" spans="13:13" hidden="1" x14ac:dyDescent="0.25">
      <c r="M49" s="103" t="s">
        <v>112</v>
      </c>
    </row>
    <row r="50" spans="13:13" hidden="1" x14ac:dyDescent="0.25">
      <c r="M50" s="103" t="s">
        <v>4</v>
      </c>
    </row>
    <row r="51" spans="13:13" hidden="1" x14ac:dyDescent="0.25">
      <c r="M51" s="103" t="s">
        <v>113</v>
      </c>
    </row>
    <row r="52" spans="13:13" hidden="1" x14ac:dyDescent="0.25">
      <c r="M52" s="103" t="s">
        <v>5</v>
      </c>
    </row>
    <row r="53" spans="13:13" hidden="1" x14ac:dyDescent="0.25">
      <c r="M53" s="103" t="s">
        <v>6</v>
      </c>
    </row>
    <row r="54" spans="13:13" hidden="1" x14ac:dyDescent="0.25">
      <c r="M54" s="103" t="s">
        <v>7</v>
      </c>
    </row>
    <row r="55" spans="13:13" hidden="1" x14ac:dyDescent="0.25">
      <c r="M55" s="103" t="s">
        <v>114</v>
      </c>
    </row>
    <row r="56" spans="13:13" hidden="1" x14ac:dyDescent="0.25">
      <c r="M56" s="103" t="s">
        <v>115</v>
      </c>
    </row>
    <row r="57" spans="13:13" hidden="1" x14ac:dyDescent="0.25">
      <c r="M57" s="103" t="s">
        <v>116</v>
      </c>
    </row>
    <row r="58" spans="13:13" hidden="1" x14ac:dyDescent="0.25">
      <c r="M58" s="103" t="s">
        <v>117</v>
      </c>
    </row>
    <row r="59" spans="13:13" hidden="1" x14ac:dyDescent="0.25">
      <c r="M59" s="103" t="s">
        <v>118</v>
      </c>
    </row>
  </sheetData>
  <mergeCells count="18">
    <mergeCell ref="L19:N19"/>
    <mergeCell ref="A15:B15"/>
    <mergeCell ref="A44:B44"/>
    <mergeCell ref="A19:B19"/>
    <mergeCell ref="A26:B26"/>
    <mergeCell ref="A37:B37"/>
    <mergeCell ref="A39:B39"/>
    <mergeCell ref="A41:B41"/>
    <mergeCell ref="A17:B17"/>
    <mergeCell ref="A28:B28"/>
    <mergeCell ref="A30:A34"/>
    <mergeCell ref="A35:B35"/>
    <mergeCell ref="L21:N21"/>
    <mergeCell ref="A13:B13"/>
    <mergeCell ref="D1:I1"/>
    <mergeCell ref="A8:A12"/>
    <mergeCell ref="A4:B4"/>
    <mergeCell ref="A6:B6"/>
  </mergeCells>
  <dataValidations count="3">
    <dataValidation type="whole" operator="greaterThanOrEqual" allowBlank="1" showInputMessage="1" showErrorMessage="1" error="Aastate arv peab olema vähemalt 1" promptTitle="Vara kasulik eluiga" prompt="Aastate arv peab olema vähemalt 1" sqref="L15 L17 L4:L6 L8:L12" xr:uid="{00000000-0002-0000-0200-000000000000}">
      <formula1>1</formula1>
    </dataValidation>
    <dataValidation type="whole" allowBlank="1" showInputMessage="1" showErrorMessage="1" error="Aastanumber on väljaspool projektiperioodi" sqref="N20 N4:N18" xr:uid="{00000000-0002-0000-0200-000001000000}">
      <formula1>$D$2</formula1>
      <formula2>$I$2</formula2>
    </dataValidation>
    <dataValidation type="list" allowBlank="1" showInputMessage="1" showErrorMessage="1" prompt="Vali kuu rippmenüüst" sqref="M20 M4:M18" xr:uid="{00000000-0002-0000-0200-000002000000}">
      <formula1>$M$48:$M$59</formula1>
    </dataValidation>
  </dataValidation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588"/>
  <sheetViews>
    <sheetView showGridLines="0" zoomScaleNormal="100" workbookViewId="0">
      <pane xSplit="3" ySplit="4" topLeftCell="D53" activePane="bottomRight" state="frozen"/>
      <selection pane="topRight" activeCell="D1" sqref="D1"/>
      <selection pane="bottomLeft" activeCell="A5" sqref="A5"/>
      <selection pane="bottomRight" activeCell="B120" sqref="B120"/>
    </sheetView>
  </sheetViews>
  <sheetFormatPr defaultColWidth="9.140625" defaultRowHeight="15" outlineLevelRow="1" x14ac:dyDescent="0.25"/>
  <cols>
    <col min="1" max="1" width="20.5703125" style="147" customWidth="1"/>
    <col min="2" max="2" width="19.42578125" style="146" customWidth="1"/>
    <col min="3" max="3" width="7.42578125" style="147" customWidth="1"/>
    <col min="4" max="18" width="10.28515625" style="147" customWidth="1"/>
    <col min="19" max="16384" width="9.140625" style="147"/>
  </cols>
  <sheetData>
    <row r="1" spans="1:20" ht="22.5" customHeight="1" x14ac:dyDescent="0.25">
      <c r="A1" s="145" t="s">
        <v>150</v>
      </c>
    </row>
    <row r="2" spans="1:20" s="152" customFormat="1" ht="8.25" customHeight="1" x14ac:dyDescent="0.25">
      <c r="A2" s="148"/>
      <c r="B2" s="149"/>
      <c r="C2" s="150"/>
      <c r="D2" s="151"/>
      <c r="E2" s="151"/>
      <c r="F2" s="151"/>
      <c r="G2" s="151"/>
      <c r="H2" s="151"/>
      <c r="I2" s="151"/>
      <c r="J2" s="151"/>
      <c r="K2" s="151"/>
      <c r="L2" s="151"/>
      <c r="M2" s="151"/>
      <c r="N2" s="151"/>
      <c r="O2" s="151"/>
      <c r="P2" s="151"/>
      <c r="Q2" s="151"/>
      <c r="R2" s="151"/>
      <c r="S2" s="150"/>
      <c r="T2" s="150"/>
    </row>
    <row r="3" spans="1:20" s="152" customFormat="1" ht="18" customHeight="1" x14ac:dyDescent="0.25">
      <c r="A3" s="153"/>
      <c r="B3" s="154"/>
      <c r="C3" s="155"/>
      <c r="D3" s="156">
        <f>'1. Projekti elluviimise kulud'!D2</f>
        <v>2023</v>
      </c>
      <c r="E3" s="156">
        <f>D3+1</f>
        <v>2024</v>
      </c>
      <c r="F3" s="156">
        <f t="shared" ref="F3:P3" si="0">E3+1</f>
        <v>2025</v>
      </c>
      <c r="G3" s="156">
        <f t="shared" si="0"/>
        <v>2026</v>
      </c>
      <c r="H3" s="156">
        <f t="shared" si="0"/>
        <v>2027</v>
      </c>
      <c r="I3" s="156">
        <f t="shared" si="0"/>
        <v>2028</v>
      </c>
      <c r="J3" s="156">
        <f t="shared" si="0"/>
        <v>2029</v>
      </c>
      <c r="K3" s="156">
        <f t="shared" si="0"/>
        <v>2030</v>
      </c>
      <c r="L3" s="156">
        <f t="shared" si="0"/>
        <v>2031</v>
      </c>
      <c r="M3" s="156">
        <f t="shared" si="0"/>
        <v>2032</v>
      </c>
      <c r="N3" s="156">
        <f t="shared" si="0"/>
        <v>2033</v>
      </c>
      <c r="O3" s="156">
        <f t="shared" si="0"/>
        <v>2034</v>
      </c>
      <c r="P3" s="156">
        <f t="shared" si="0"/>
        <v>2035</v>
      </c>
      <c r="Q3" s="156">
        <f t="shared" ref="Q3" si="1">P3+1</f>
        <v>2036</v>
      </c>
      <c r="R3" s="156">
        <f t="shared" ref="R3" si="2">Q3+1</f>
        <v>2037</v>
      </c>
      <c r="S3" s="285" t="str">
        <f>IF(R3=Esileht!B11,"OK","Prognoosiperioodi viimane aasta ei kattu esilehel näidatud arvestusperioodi lõpuaastaga")</f>
        <v>OK</v>
      </c>
      <c r="T3" s="150"/>
    </row>
    <row r="4" spans="1:20" ht="4.5" customHeight="1" x14ac:dyDescent="0.25">
      <c r="A4" s="157"/>
      <c r="B4" s="158"/>
      <c r="C4" s="159"/>
      <c r="D4" s="161"/>
      <c r="E4" s="161"/>
      <c r="F4" s="161"/>
      <c r="G4" s="161"/>
      <c r="H4" s="161"/>
      <c r="I4" s="161"/>
      <c r="J4" s="161"/>
      <c r="K4" s="161"/>
      <c r="L4" s="161"/>
      <c r="M4" s="161"/>
      <c r="N4" s="161"/>
      <c r="O4" s="161"/>
      <c r="P4" s="161"/>
      <c r="Q4" s="161"/>
      <c r="R4" s="162"/>
      <c r="S4" s="163"/>
      <c r="T4" s="163"/>
    </row>
    <row r="5" spans="1:20" ht="18" customHeight="1" x14ac:dyDescent="0.25">
      <c r="A5" s="164" t="s">
        <v>39</v>
      </c>
      <c r="B5" s="165"/>
      <c r="C5" s="166" t="s">
        <v>2</v>
      </c>
      <c r="D5" s="168"/>
      <c r="E5" s="168"/>
      <c r="F5" s="168"/>
      <c r="G5" s="168"/>
      <c r="H5" s="168"/>
      <c r="I5" s="168"/>
      <c r="J5" s="168"/>
      <c r="K5" s="168"/>
      <c r="L5" s="168"/>
      <c r="M5" s="168"/>
      <c r="N5" s="168"/>
      <c r="O5" s="168"/>
      <c r="P5" s="168"/>
      <c r="Q5" s="168"/>
      <c r="R5" s="169"/>
      <c r="S5" s="163"/>
      <c r="T5" s="163"/>
    </row>
    <row r="6" spans="1:20" ht="4.5" customHeight="1" x14ac:dyDescent="0.25">
      <c r="A6" s="157"/>
      <c r="B6" s="158"/>
      <c r="C6" s="160"/>
      <c r="D6" s="160"/>
      <c r="E6" s="160"/>
      <c r="F6" s="160"/>
      <c r="G6" s="160"/>
      <c r="H6" s="160"/>
      <c r="I6" s="160"/>
      <c r="J6" s="160"/>
      <c r="K6" s="160"/>
      <c r="L6" s="160"/>
      <c r="M6" s="160"/>
      <c r="N6" s="160"/>
      <c r="O6" s="160"/>
      <c r="P6" s="160"/>
      <c r="Q6" s="160"/>
      <c r="R6" s="170"/>
      <c r="S6" s="163"/>
      <c r="T6" s="163"/>
    </row>
    <row r="7" spans="1:20" ht="15.75" customHeight="1" x14ac:dyDescent="0.25">
      <c r="A7" s="582" t="s">
        <v>327</v>
      </c>
      <c r="B7" s="513" t="s">
        <v>148</v>
      </c>
      <c r="C7" s="514" t="s">
        <v>263</v>
      </c>
      <c r="D7" s="171"/>
      <c r="E7" s="171"/>
      <c r="F7" s="171">
        <f>Eeldused_muugi!F6*250</f>
        <v>18750</v>
      </c>
      <c r="G7" s="171">
        <f>Eeldused_muugi!G6*250</f>
        <v>25000</v>
      </c>
      <c r="H7" s="171">
        <f>Eeldused_muugi!H6*250</f>
        <v>32500</v>
      </c>
      <c r="I7" s="171">
        <f>Eeldused_muugi!I6*250</f>
        <v>37500</v>
      </c>
      <c r="J7" s="171">
        <f>Eeldused_muugi!J6*250</f>
        <v>37500</v>
      </c>
      <c r="K7" s="171">
        <f>Eeldused_muugi!K6*250</f>
        <v>37500</v>
      </c>
      <c r="L7" s="171">
        <f>Eeldused_muugi!L6*250</f>
        <v>37500</v>
      </c>
      <c r="M7" s="171">
        <f>Eeldused_muugi!M6*250</f>
        <v>37500</v>
      </c>
      <c r="N7" s="171">
        <f>Eeldused_muugi!N6*250</f>
        <v>37500</v>
      </c>
      <c r="O7" s="171">
        <f>Eeldused_muugi!O6*250</f>
        <v>37500</v>
      </c>
      <c r="P7" s="171">
        <f>Eeldused_muugi!P6*250</f>
        <v>37500</v>
      </c>
      <c r="Q7" s="171">
        <f>Eeldused_muugi!Q6*250</f>
        <v>37500</v>
      </c>
      <c r="R7" s="171">
        <f>Eeldused_muugi!R6*250</f>
        <v>37500</v>
      </c>
      <c r="S7" s="163"/>
      <c r="T7" s="163"/>
    </row>
    <row r="8" spans="1:20" ht="15.75" customHeight="1" x14ac:dyDescent="0.25">
      <c r="A8" s="582"/>
      <c r="B8" s="513" t="s">
        <v>0</v>
      </c>
      <c r="C8" s="514" t="s">
        <v>286</v>
      </c>
      <c r="D8" s="171"/>
      <c r="E8" s="171"/>
      <c r="F8" s="547">
        <v>4.5</v>
      </c>
      <c r="G8" s="547">
        <f>F8</f>
        <v>4.5</v>
      </c>
      <c r="H8" s="547">
        <f t="shared" ref="H8:R8" si="3">G8</f>
        <v>4.5</v>
      </c>
      <c r="I8" s="547">
        <f t="shared" si="3"/>
        <v>4.5</v>
      </c>
      <c r="J8" s="547">
        <f t="shared" si="3"/>
        <v>4.5</v>
      </c>
      <c r="K8" s="547">
        <f t="shared" si="3"/>
        <v>4.5</v>
      </c>
      <c r="L8" s="547">
        <f t="shared" si="3"/>
        <v>4.5</v>
      </c>
      <c r="M8" s="547">
        <f t="shared" si="3"/>
        <v>4.5</v>
      </c>
      <c r="N8" s="547">
        <f t="shared" si="3"/>
        <v>4.5</v>
      </c>
      <c r="O8" s="547">
        <f t="shared" si="3"/>
        <v>4.5</v>
      </c>
      <c r="P8" s="547">
        <f t="shared" si="3"/>
        <v>4.5</v>
      </c>
      <c r="Q8" s="547">
        <f t="shared" si="3"/>
        <v>4.5</v>
      </c>
      <c r="R8" s="547">
        <f t="shared" si="3"/>
        <v>4.5</v>
      </c>
      <c r="S8" s="163"/>
      <c r="T8" s="163"/>
    </row>
    <row r="9" spans="1:20" ht="15.75" customHeight="1" x14ac:dyDescent="0.25">
      <c r="A9" s="582"/>
      <c r="B9" s="515" t="s">
        <v>1</v>
      </c>
      <c r="C9" s="516" t="s">
        <v>3</v>
      </c>
      <c r="D9" s="172">
        <f t="shared" ref="D9:L9" si="4">D7*D8</f>
        <v>0</v>
      </c>
      <c r="E9" s="172">
        <f t="shared" si="4"/>
        <v>0</v>
      </c>
      <c r="F9" s="172">
        <f t="shared" si="4"/>
        <v>84375</v>
      </c>
      <c r="G9" s="172">
        <f t="shared" si="4"/>
        <v>112500</v>
      </c>
      <c r="H9" s="172">
        <f t="shared" si="4"/>
        <v>146250</v>
      </c>
      <c r="I9" s="172">
        <f t="shared" si="4"/>
        <v>168750</v>
      </c>
      <c r="J9" s="172">
        <f t="shared" si="4"/>
        <v>168750</v>
      </c>
      <c r="K9" s="172">
        <f t="shared" si="4"/>
        <v>168750</v>
      </c>
      <c r="L9" s="172">
        <f t="shared" si="4"/>
        <v>168750</v>
      </c>
      <c r="M9" s="172">
        <f t="shared" ref="M9" si="5">M7*M8</f>
        <v>168750</v>
      </c>
      <c r="N9" s="172">
        <f t="shared" ref="N9" si="6">N7*N8</f>
        <v>168750</v>
      </c>
      <c r="O9" s="172">
        <f t="shared" ref="O9" si="7">O7*O8</f>
        <v>168750</v>
      </c>
      <c r="P9" s="172">
        <f t="shared" ref="P9" si="8">P7*P8</f>
        <v>168750</v>
      </c>
      <c r="Q9" s="172">
        <f t="shared" ref="Q9" si="9">Q7*Q8</f>
        <v>168750</v>
      </c>
      <c r="R9" s="172">
        <f t="shared" ref="R9" si="10">R7*R8</f>
        <v>168750</v>
      </c>
      <c r="S9" s="163"/>
      <c r="T9" s="163"/>
    </row>
    <row r="10" spans="1:20" ht="4.5" hidden="1" customHeight="1" x14ac:dyDescent="0.25">
      <c r="A10" s="517"/>
      <c r="B10" s="518"/>
      <c r="C10" s="519"/>
      <c r="D10" s="174"/>
      <c r="E10" s="174"/>
      <c r="F10" s="174"/>
      <c r="G10" s="174"/>
      <c r="H10" s="174"/>
      <c r="I10" s="174"/>
      <c r="J10" s="174"/>
      <c r="K10" s="174"/>
      <c r="L10" s="174"/>
      <c r="M10" s="174"/>
      <c r="N10" s="174"/>
      <c r="O10" s="174"/>
      <c r="P10" s="174"/>
      <c r="Q10" s="174"/>
      <c r="R10" s="175"/>
      <c r="S10" s="163"/>
      <c r="T10" s="163"/>
    </row>
    <row r="11" spans="1:20" hidden="1" x14ac:dyDescent="0.25">
      <c r="A11" s="582"/>
      <c r="B11" s="513" t="s">
        <v>56</v>
      </c>
      <c r="C11" s="514" t="s">
        <v>263</v>
      </c>
      <c r="D11" s="171"/>
      <c r="E11" s="171"/>
      <c r="F11" s="171"/>
      <c r="G11" s="171"/>
      <c r="H11" s="171"/>
      <c r="I11" s="171"/>
      <c r="J11" s="171"/>
      <c r="K11" s="171"/>
      <c r="L11" s="171"/>
      <c r="M11" s="171"/>
      <c r="N11" s="171"/>
      <c r="O11" s="171"/>
      <c r="P11" s="171"/>
      <c r="Q11" s="171"/>
      <c r="R11" s="171"/>
      <c r="S11" s="163"/>
      <c r="T11" s="163"/>
    </row>
    <row r="12" spans="1:20" hidden="1" x14ac:dyDescent="0.25">
      <c r="A12" s="582"/>
      <c r="B12" s="513" t="s">
        <v>0</v>
      </c>
      <c r="C12" s="514" t="s">
        <v>286</v>
      </c>
      <c r="D12" s="171"/>
      <c r="E12" s="171"/>
      <c r="F12" s="171"/>
      <c r="G12" s="171"/>
      <c r="H12" s="171"/>
      <c r="I12" s="171"/>
      <c r="J12" s="171"/>
      <c r="K12" s="171"/>
      <c r="L12" s="171"/>
      <c r="M12" s="171"/>
      <c r="N12" s="171"/>
      <c r="O12" s="171"/>
      <c r="P12" s="171"/>
      <c r="Q12" s="171"/>
      <c r="R12" s="171"/>
      <c r="S12" s="163"/>
      <c r="T12" s="163"/>
    </row>
    <row r="13" spans="1:20" hidden="1" x14ac:dyDescent="0.25">
      <c r="A13" s="582"/>
      <c r="B13" s="515" t="s">
        <v>1</v>
      </c>
      <c r="C13" s="516" t="s">
        <v>3</v>
      </c>
      <c r="D13" s="172">
        <f t="shared" ref="D13:L13" si="11">D11*D12</f>
        <v>0</v>
      </c>
      <c r="E13" s="172">
        <f t="shared" si="11"/>
        <v>0</v>
      </c>
      <c r="F13" s="172">
        <f t="shared" si="11"/>
        <v>0</v>
      </c>
      <c r="G13" s="172">
        <f t="shared" si="11"/>
        <v>0</v>
      </c>
      <c r="H13" s="172">
        <f t="shared" si="11"/>
        <v>0</v>
      </c>
      <c r="I13" s="172">
        <f t="shared" si="11"/>
        <v>0</v>
      </c>
      <c r="J13" s="172">
        <f t="shared" si="11"/>
        <v>0</v>
      </c>
      <c r="K13" s="172">
        <f t="shared" si="11"/>
        <v>0</v>
      </c>
      <c r="L13" s="172">
        <f t="shared" si="11"/>
        <v>0</v>
      </c>
      <c r="M13" s="172">
        <f t="shared" ref="M13" si="12">M11*M12</f>
        <v>0</v>
      </c>
      <c r="N13" s="172">
        <f t="shared" ref="N13" si="13">N11*N12</f>
        <v>0</v>
      </c>
      <c r="O13" s="172">
        <f t="shared" ref="O13" si="14">O11*O12</f>
        <v>0</v>
      </c>
      <c r="P13" s="172">
        <f t="shared" ref="P13" si="15">P11*P12</f>
        <v>0</v>
      </c>
      <c r="Q13" s="172">
        <f t="shared" ref="Q13" si="16">Q11*Q12</f>
        <v>0</v>
      </c>
      <c r="R13" s="172">
        <f t="shared" ref="R13" si="17">R11*R12</f>
        <v>0</v>
      </c>
      <c r="S13" s="163"/>
      <c r="T13" s="163"/>
    </row>
    <row r="14" spans="1:20" ht="4.5" customHeight="1" x14ac:dyDescent="0.25">
      <c r="A14" s="517"/>
      <c r="B14" s="518"/>
      <c r="C14" s="519"/>
      <c r="D14" s="174"/>
      <c r="E14" s="174"/>
      <c r="F14" s="174"/>
      <c r="G14" s="174"/>
      <c r="H14" s="174"/>
      <c r="I14" s="174"/>
      <c r="J14" s="174"/>
      <c r="K14" s="174"/>
      <c r="L14" s="174"/>
      <c r="M14" s="174"/>
      <c r="N14" s="174"/>
      <c r="O14" s="174"/>
      <c r="P14" s="174"/>
      <c r="Q14" s="174"/>
      <c r="R14" s="175"/>
      <c r="S14" s="163"/>
      <c r="T14" s="163"/>
    </row>
    <row r="15" spans="1:20" hidden="1" x14ac:dyDescent="0.25">
      <c r="A15" s="582" t="s">
        <v>9</v>
      </c>
      <c r="B15" s="513" t="s">
        <v>57</v>
      </c>
      <c r="C15" s="514"/>
      <c r="D15" s="171"/>
      <c r="E15" s="171"/>
      <c r="F15" s="171"/>
      <c r="G15" s="171"/>
      <c r="H15" s="171"/>
      <c r="I15" s="171"/>
      <c r="J15" s="171"/>
      <c r="K15" s="171"/>
      <c r="L15" s="171"/>
      <c r="M15" s="171"/>
      <c r="N15" s="171"/>
      <c r="O15" s="171"/>
      <c r="P15" s="171"/>
      <c r="Q15" s="171"/>
      <c r="R15" s="171"/>
      <c r="S15" s="163"/>
      <c r="T15" s="163"/>
    </row>
    <row r="16" spans="1:20" hidden="1" x14ac:dyDescent="0.25">
      <c r="A16" s="582"/>
      <c r="B16" s="513" t="s">
        <v>0</v>
      </c>
      <c r="C16" s="514" t="s">
        <v>3</v>
      </c>
      <c r="D16" s="171"/>
      <c r="E16" s="171"/>
      <c r="F16" s="171"/>
      <c r="G16" s="171"/>
      <c r="H16" s="171"/>
      <c r="I16" s="171"/>
      <c r="J16" s="171"/>
      <c r="K16" s="171"/>
      <c r="L16" s="171"/>
      <c r="M16" s="171"/>
      <c r="N16" s="171"/>
      <c r="O16" s="171"/>
      <c r="P16" s="171"/>
      <c r="Q16" s="171"/>
      <c r="R16" s="171"/>
      <c r="S16" s="163"/>
      <c r="T16" s="163"/>
    </row>
    <row r="17" spans="1:20" hidden="1" x14ac:dyDescent="0.25">
      <c r="A17" s="582"/>
      <c r="B17" s="515" t="s">
        <v>1</v>
      </c>
      <c r="C17" s="516" t="s">
        <v>3</v>
      </c>
      <c r="D17" s="172">
        <f t="shared" ref="D17:L17" si="18">D15*D16</f>
        <v>0</v>
      </c>
      <c r="E17" s="172">
        <f t="shared" si="18"/>
        <v>0</v>
      </c>
      <c r="F17" s="172">
        <f t="shared" si="18"/>
        <v>0</v>
      </c>
      <c r="G17" s="172">
        <f t="shared" si="18"/>
        <v>0</v>
      </c>
      <c r="H17" s="172">
        <f t="shared" si="18"/>
        <v>0</v>
      </c>
      <c r="I17" s="172">
        <f t="shared" si="18"/>
        <v>0</v>
      </c>
      <c r="J17" s="172">
        <f t="shared" si="18"/>
        <v>0</v>
      </c>
      <c r="K17" s="172">
        <f t="shared" si="18"/>
        <v>0</v>
      </c>
      <c r="L17" s="172">
        <f t="shared" si="18"/>
        <v>0</v>
      </c>
      <c r="M17" s="172">
        <f t="shared" ref="M17" si="19">M15*M16</f>
        <v>0</v>
      </c>
      <c r="N17" s="172">
        <f t="shared" ref="N17" si="20">N15*N16</f>
        <v>0</v>
      </c>
      <c r="O17" s="172">
        <f t="shared" ref="O17" si="21">O15*O16</f>
        <v>0</v>
      </c>
      <c r="P17" s="172">
        <f t="shared" ref="P17" si="22">P15*P16</f>
        <v>0</v>
      </c>
      <c r="Q17" s="172">
        <f t="shared" ref="Q17" si="23">Q15*Q16</f>
        <v>0</v>
      </c>
      <c r="R17" s="172">
        <f t="shared" ref="R17" si="24">R15*R16</f>
        <v>0</v>
      </c>
      <c r="S17" s="163"/>
      <c r="T17" s="163"/>
    </row>
    <row r="18" spans="1:20" ht="4.5" hidden="1" customHeight="1" x14ac:dyDescent="0.25">
      <c r="A18" s="517"/>
      <c r="B18" s="518"/>
      <c r="C18" s="519"/>
      <c r="D18" s="174"/>
      <c r="E18" s="174"/>
      <c r="F18" s="174"/>
      <c r="G18" s="174"/>
      <c r="H18" s="174"/>
      <c r="I18" s="174"/>
      <c r="J18" s="174"/>
      <c r="K18" s="174"/>
      <c r="L18" s="174"/>
      <c r="M18" s="174"/>
      <c r="N18" s="174"/>
      <c r="O18" s="174"/>
      <c r="P18" s="174"/>
      <c r="Q18" s="174"/>
      <c r="R18" s="175"/>
      <c r="S18" s="163"/>
      <c r="T18" s="163"/>
    </row>
    <row r="19" spans="1:20" hidden="1" x14ac:dyDescent="0.25">
      <c r="A19" s="582" t="s">
        <v>10</v>
      </c>
      <c r="B19" s="513" t="s">
        <v>58</v>
      </c>
      <c r="C19" s="514"/>
      <c r="D19" s="171"/>
      <c r="E19" s="171"/>
      <c r="F19" s="171"/>
      <c r="G19" s="171"/>
      <c r="H19" s="171"/>
      <c r="I19" s="171"/>
      <c r="J19" s="171"/>
      <c r="K19" s="171"/>
      <c r="L19" s="171"/>
      <c r="M19" s="171"/>
      <c r="N19" s="171"/>
      <c r="O19" s="171"/>
      <c r="P19" s="171"/>
      <c r="Q19" s="171"/>
      <c r="R19" s="171"/>
      <c r="S19" s="163"/>
      <c r="T19" s="163"/>
    </row>
    <row r="20" spans="1:20" hidden="1" x14ac:dyDescent="0.25">
      <c r="A20" s="582"/>
      <c r="B20" s="513" t="s">
        <v>0</v>
      </c>
      <c r="C20" s="514" t="s">
        <v>3</v>
      </c>
      <c r="D20" s="171"/>
      <c r="E20" s="171"/>
      <c r="F20" s="171"/>
      <c r="G20" s="171"/>
      <c r="H20" s="171"/>
      <c r="I20" s="171"/>
      <c r="J20" s="171"/>
      <c r="K20" s="171"/>
      <c r="L20" s="171"/>
      <c r="M20" s="171"/>
      <c r="N20" s="171"/>
      <c r="O20" s="171"/>
      <c r="P20" s="171"/>
      <c r="Q20" s="171"/>
      <c r="R20" s="171"/>
      <c r="S20" s="163"/>
      <c r="T20" s="163"/>
    </row>
    <row r="21" spans="1:20" hidden="1" x14ac:dyDescent="0.25">
      <c r="A21" s="582"/>
      <c r="B21" s="515" t="s">
        <v>1</v>
      </c>
      <c r="C21" s="516" t="s">
        <v>3</v>
      </c>
      <c r="D21" s="172">
        <f t="shared" ref="D21:L21" si="25">D19*D20</f>
        <v>0</v>
      </c>
      <c r="E21" s="172">
        <f t="shared" si="25"/>
        <v>0</v>
      </c>
      <c r="F21" s="172">
        <f t="shared" si="25"/>
        <v>0</v>
      </c>
      <c r="G21" s="172">
        <f t="shared" si="25"/>
        <v>0</v>
      </c>
      <c r="H21" s="172">
        <f t="shared" si="25"/>
        <v>0</v>
      </c>
      <c r="I21" s="172">
        <f t="shared" si="25"/>
        <v>0</v>
      </c>
      <c r="J21" s="172">
        <f t="shared" si="25"/>
        <v>0</v>
      </c>
      <c r="K21" s="172">
        <f t="shared" si="25"/>
        <v>0</v>
      </c>
      <c r="L21" s="172">
        <f t="shared" si="25"/>
        <v>0</v>
      </c>
      <c r="M21" s="172">
        <f t="shared" ref="M21" si="26">M19*M20</f>
        <v>0</v>
      </c>
      <c r="N21" s="172">
        <f t="shared" ref="N21" si="27">N19*N20</f>
        <v>0</v>
      </c>
      <c r="O21" s="172">
        <f t="shared" ref="O21" si="28">O19*O20</f>
        <v>0</v>
      </c>
      <c r="P21" s="172">
        <f t="shared" ref="P21" si="29">P19*P20</f>
        <v>0</v>
      </c>
      <c r="Q21" s="172">
        <f t="shared" ref="Q21" si="30">Q19*Q20</f>
        <v>0</v>
      </c>
      <c r="R21" s="172">
        <f t="shared" ref="R21" si="31">R19*R20</f>
        <v>0</v>
      </c>
      <c r="S21" s="163"/>
      <c r="T21" s="163"/>
    </row>
    <row r="22" spans="1:20" ht="4.5" hidden="1" customHeight="1" x14ac:dyDescent="0.25">
      <c r="A22" s="517"/>
      <c r="B22" s="518"/>
      <c r="C22" s="519"/>
      <c r="D22" s="174"/>
      <c r="E22" s="174"/>
      <c r="F22" s="174"/>
      <c r="G22" s="174"/>
      <c r="H22" s="174"/>
      <c r="I22" s="174"/>
      <c r="J22" s="174"/>
      <c r="K22" s="174"/>
      <c r="L22" s="174"/>
      <c r="M22" s="174"/>
      <c r="N22" s="174"/>
      <c r="O22" s="174"/>
      <c r="P22" s="174"/>
      <c r="Q22" s="174"/>
      <c r="R22" s="175"/>
      <c r="S22" s="163"/>
      <c r="T22" s="163"/>
    </row>
    <row r="23" spans="1:20" hidden="1" x14ac:dyDescent="0.25">
      <c r="A23" s="582" t="s">
        <v>11</v>
      </c>
      <c r="B23" s="513" t="s">
        <v>59</v>
      </c>
      <c r="C23" s="514"/>
      <c r="D23" s="171"/>
      <c r="E23" s="171"/>
      <c r="F23" s="171"/>
      <c r="G23" s="171"/>
      <c r="H23" s="171"/>
      <c r="I23" s="171"/>
      <c r="J23" s="171"/>
      <c r="K23" s="171"/>
      <c r="L23" s="171"/>
      <c r="M23" s="171"/>
      <c r="N23" s="171"/>
      <c r="O23" s="171"/>
      <c r="P23" s="171"/>
      <c r="Q23" s="171"/>
      <c r="R23" s="171"/>
      <c r="S23" s="163"/>
      <c r="T23" s="163"/>
    </row>
    <row r="24" spans="1:20" hidden="1" x14ac:dyDescent="0.25">
      <c r="A24" s="582"/>
      <c r="B24" s="513" t="s">
        <v>0</v>
      </c>
      <c r="C24" s="514" t="s">
        <v>3</v>
      </c>
      <c r="D24" s="171"/>
      <c r="E24" s="171"/>
      <c r="F24" s="171"/>
      <c r="G24" s="171"/>
      <c r="H24" s="171"/>
      <c r="I24" s="171"/>
      <c r="J24" s="171"/>
      <c r="K24" s="171"/>
      <c r="L24" s="171"/>
      <c r="M24" s="171"/>
      <c r="N24" s="171"/>
      <c r="O24" s="171"/>
      <c r="P24" s="171"/>
      <c r="Q24" s="171"/>
      <c r="R24" s="171"/>
      <c r="S24" s="163"/>
      <c r="T24" s="163"/>
    </row>
    <row r="25" spans="1:20" hidden="1" x14ac:dyDescent="0.25">
      <c r="A25" s="582"/>
      <c r="B25" s="515" t="s">
        <v>1</v>
      </c>
      <c r="C25" s="516" t="s">
        <v>3</v>
      </c>
      <c r="D25" s="172">
        <f t="shared" ref="D25:L25" si="32">D23*D24</f>
        <v>0</v>
      </c>
      <c r="E25" s="172">
        <f t="shared" si="32"/>
        <v>0</v>
      </c>
      <c r="F25" s="172">
        <f t="shared" si="32"/>
        <v>0</v>
      </c>
      <c r="G25" s="172">
        <f t="shared" si="32"/>
        <v>0</v>
      </c>
      <c r="H25" s="172">
        <f t="shared" si="32"/>
        <v>0</v>
      </c>
      <c r="I25" s="172">
        <f t="shared" si="32"/>
        <v>0</v>
      </c>
      <c r="J25" s="172">
        <f t="shared" si="32"/>
        <v>0</v>
      </c>
      <c r="K25" s="172">
        <f t="shared" si="32"/>
        <v>0</v>
      </c>
      <c r="L25" s="172">
        <f t="shared" si="32"/>
        <v>0</v>
      </c>
      <c r="M25" s="172">
        <f t="shared" ref="M25" si="33">M23*M24</f>
        <v>0</v>
      </c>
      <c r="N25" s="172">
        <f t="shared" ref="N25" si="34">N23*N24</f>
        <v>0</v>
      </c>
      <c r="O25" s="172">
        <f t="shared" ref="O25" si="35">O23*O24</f>
        <v>0</v>
      </c>
      <c r="P25" s="172">
        <f t="shared" ref="P25" si="36">P23*P24</f>
        <v>0</v>
      </c>
      <c r="Q25" s="172">
        <f t="shared" ref="Q25" si="37">Q23*Q24</f>
        <v>0</v>
      </c>
      <c r="R25" s="172">
        <f t="shared" ref="R25" si="38">R23*R24</f>
        <v>0</v>
      </c>
      <c r="S25" s="163"/>
      <c r="T25" s="163"/>
    </row>
    <row r="26" spans="1:20" ht="4.5" customHeight="1" x14ac:dyDescent="0.25">
      <c r="A26" s="517"/>
      <c r="B26" s="518"/>
      <c r="C26" s="519"/>
      <c r="D26" s="174"/>
      <c r="E26" s="174"/>
      <c r="F26" s="174"/>
      <c r="G26" s="174"/>
      <c r="H26" s="174"/>
      <c r="I26" s="174"/>
      <c r="J26" s="174"/>
      <c r="K26" s="174"/>
      <c r="L26" s="174"/>
      <c r="M26" s="174"/>
      <c r="N26" s="174"/>
      <c r="O26" s="174"/>
      <c r="P26" s="174"/>
      <c r="Q26" s="174"/>
      <c r="R26" s="175"/>
      <c r="S26" s="163"/>
      <c r="T26" s="163"/>
    </row>
    <row r="27" spans="1:20" hidden="1" outlineLevel="1" x14ac:dyDescent="0.25">
      <c r="A27" s="582" t="s">
        <v>12</v>
      </c>
      <c r="B27" s="513" t="s">
        <v>60</v>
      </c>
      <c r="C27" s="514"/>
      <c r="D27" s="171"/>
      <c r="E27" s="171"/>
      <c r="F27" s="171"/>
      <c r="G27" s="171"/>
      <c r="H27" s="171"/>
      <c r="I27" s="171"/>
      <c r="J27" s="171"/>
      <c r="K27" s="171"/>
      <c r="L27" s="171"/>
      <c r="M27" s="171"/>
      <c r="N27" s="171"/>
      <c r="O27" s="171"/>
      <c r="P27" s="171"/>
      <c r="Q27" s="171"/>
      <c r="R27" s="171"/>
      <c r="S27" s="163"/>
      <c r="T27" s="163"/>
    </row>
    <row r="28" spans="1:20" hidden="1" outlineLevel="1" x14ac:dyDescent="0.25">
      <c r="A28" s="582"/>
      <c r="B28" s="513" t="s">
        <v>0</v>
      </c>
      <c r="C28" s="514" t="s">
        <v>3</v>
      </c>
      <c r="D28" s="171"/>
      <c r="E28" s="171"/>
      <c r="F28" s="171"/>
      <c r="G28" s="171"/>
      <c r="H28" s="171"/>
      <c r="I28" s="171"/>
      <c r="J28" s="171"/>
      <c r="K28" s="171"/>
      <c r="L28" s="171"/>
      <c r="M28" s="171"/>
      <c r="N28" s="171"/>
      <c r="O28" s="171"/>
      <c r="P28" s="171"/>
      <c r="Q28" s="171"/>
      <c r="R28" s="171"/>
      <c r="S28" s="163"/>
      <c r="T28" s="163"/>
    </row>
    <row r="29" spans="1:20" hidden="1" outlineLevel="1" x14ac:dyDescent="0.25">
      <c r="A29" s="582"/>
      <c r="B29" s="515" t="s">
        <v>1</v>
      </c>
      <c r="C29" s="516" t="s">
        <v>3</v>
      </c>
      <c r="D29" s="172">
        <f t="shared" ref="D29:L29" si="39">D27*D28</f>
        <v>0</v>
      </c>
      <c r="E29" s="172">
        <f t="shared" si="39"/>
        <v>0</v>
      </c>
      <c r="F29" s="172">
        <f t="shared" si="39"/>
        <v>0</v>
      </c>
      <c r="G29" s="172">
        <f t="shared" si="39"/>
        <v>0</v>
      </c>
      <c r="H29" s="172">
        <f t="shared" si="39"/>
        <v>0</v>
      </c>
      <c r="I29" s="172">
        <f t="shared" si="39"/>
        <v>0</v>
      </c>
      <c r="J29" s="172">
        <f t="shared" si="39"/>
        <v>0</v>
      </c>
      <c r="K29" s="172">
        <f t="shared" si="39"/>
        <v>0</v>
      </c>
      <c r="L29" s="172">
        <f t="shared" si="39"/>
        <v>0</v>
      </c>
      <c r="M29" s="172">
        <f t="shared" ref="M29" si="40">M27*M28</f>
        <v>0</v>
      </c>
      <c r="N29" s="172">
        <f t="shared" ref="N29" si="41">N27*N28</f>
        <v>0</v>
      </c>
      <c r="O29" s="172">
        <f t="shared" ref="O29" si="42">O27*O28</f>
        <v>0</v>
      </c>
      <c r="P29" s="172">
        <f t="shared" ref="P29" si="43">P27*P28</f>
        <v>0</v>
      </c>
      <c r="Q29" s="172">
        <f t="shared" ref="Q29" si="44">Q27*Q28</f>
        <v>0</v>
      </c>
      <c r="R29" s="172">
        <f t="shared" ref="R29" si="45">R27*R28</f>
        <v>0</v>
      </c>
      <c r="S29" s="163"/>
      <c r="T29" s="163"/>
    </row>
    <row r="30" spans="1:20" ht="4.5" hidden="1" customHeight="1" outlineLevel="1" x14ac:dyDescent="0.25">
      <c r="A30" s="517"/>
      <c r="B30" s="518"/>
      <c r="C30" s="519"/>
      <c r="D30" s="174"/>
      <c r="E30" s="174"/>
      <c r="F30" s="174"/>
      <c r="G30" s="174"/>
      <c r="H30" s="174"/>
      <c r="I30" s="174"/>
      <c r="J30" s="174"/>
      <c r="K30" s="174"/>
      <c r="L30" s="174"/>
      <c r="M30" s="174"/>
      <c r="N30" s="174"/>
      <c r="O30" s="174"/>
      <c r="P30" s="174"/>
      <c r="Q30" s="174"/>
      <c r="R30" s="175"/>
      <c r="S30" s="163"/>
      <c r="T30" s="163"/>
    </row>
    <row r="31" spans="1:20" hidden="1" outlineLevel="1" x14ac:dyDescent="0.25">
      <c r="A31" s="582" t="s">
        <v>13</v>
      </c>
      <c r="B31" s="513" t="s">
        <v>61</v>
      </c>
      <c r="C31" s="514"/>
      <c r="D31" s="171"/>
      <c r="E31" s="171"/>
      <c r="F31" s="171"/>
      <c r="G31" s="171"/>
      <c r="H31" s="171"/>
      <c r="I31" s="171"/>
      <c r="J31" s="171"/>
      <c r="K31" s="171"/>
      <c r="L31" s="171"/>
      <c r="M31" s="171"/>
      <c r="N31" s="171"/>
      <c r="O31" s="171"/>
      <c r="P31" s="171"/>
      <c r="Q31" s="171"/>
      <c r="R31" s="171"/>
      <c r="S31" s="163"/>
      <c r="T31" s="163"/>
    </row>
    <row r="32" spans="1:20" hidden="1" outlineLevel="1" x14ac:dyDescent="0.25">
      <c r="A32" s="582"/>
      <c r="B32" s="513" t="s">
        <v>0</v>
      </c>
      <c r="C32" s="514" t="s">
        <v>3</v>
      </c>
      <c r="D32" s="171"/>
      <c r="E32" s="171"/>
      <c r="F32" s="171"/>
      <c r="G32" s="171"/>
      <c r="H32" s="171"/>
      <c r="I32" s="171"/>
      <c r="J32" s="171"/>
      <c r="K32" s="171"/>
      <c r="L32" s="171"/>
      <c r="M32" s="171"/>
      <c r="N32" s="171"/>
      <c r="O32" s="171"/>
      <c r="P32" s="171"/>
      <c r="Q32" s="171"/>
      <c r="R32" s="171"/>
      <c r="S32" s="163"/>
      <c r="T32" s="163"/>
    </row>
    <row r="33" spans="1:20" hidden="1" outlineLevel="1" x14ac:dyDescent="0.25">
      <c r="A33" s="582"/>
      <c r="B33" s="515" t="s">
        <v>1</v>
      </c>
      <c r="C33" s="516" t="s">
        <v>3</v>
      </c>
      <c r="D33" s="172">
        <f t="shared" ref="D33:L33" si="46">D31*D32</f>
        <v>0</v>
      </c>
      <c r="E33" s="172">
        <f t="shared" si="46"/>
        <v>0</v>
      </c>
      <c r="F33" s="172">
        <f t="shared" si="46"/>
        <v>0</v>
      </c>
      <c r="G33" s="172">
        <f t="shared" si="46"/>
        <v>0</v>
      </c>
      <c r="H33" s="172">
        <f t="shared" si="46"/>
        <v>0</v>
      </c>
      <c r="I33" s="172">
        <f t="shared" si="46"/>
        <v>0</v>
      </c>
      <c r="J33" s="172">
        <f t="shared" si="46"/>
        <v>0</v>
      </c>
      <c r="K33" s="172">
        <f t="shared" si="46"/>
        <v>0</v>
      </c>
      <c r="L33" s="172">
        <f t="shared" si="46"/>
        <v>0</v>
      </c>
      <c r="M33" s="172">
        <f t="shared" ref="M33" si="47">M31*M32</f>
        <v>0</v>
      </c>
      <c r="N33" s="172">
        <f t="shared" ref="N33" si="48">N31*N32</f>
        <v>0</v>
      </c>
      <c r="O33" s="172">
        <f t="shared" ref="O33" si="49">O31*O32</f>
        <v>0</v>
      </c>
      <c r="P33" s="172">
        <f t="shared" ref="P33" si="50">P31*P32</f>
        <v>0</v>
      </c>
      <c r="Q33" s="172">
        <f t="shared" ref="Q33" si="51">Q31*Q32</f>
        <v>0</v>
      </c>
      <c r="R33" s="172">
        <f t="shared" ref="R33" si="52">R31*R32</f>
        <v>0</v>
      </c>
      <c r="S33" s="163"/>
      <c r="T33" s="163"/>
    </row>
    <row r="34" spans="1:20" ht="4.5" hidden="1" customHeight="1" outlineLevel="1" x14ac:dyDescent="0.25">
      <c r="A34" s="517"/>
      <c r="B34" s="518"/>
      <c r="C34" s="519"/>
      <c r="D34" s="174"/>
      <c r="E34" s="174"/>
      <c r="F34" s="174"/>
      <c r="G34" s="174"/>
      <c r="H34" s="174"/>
      <c r="I34" s="174"/>
      <c r="J34" s="174"/>
      <c r="K34" s="174"/>
      <c r="L34" s="174"/>
      <c r="M34" s="174"/>
      <c r="N34" s="174"/>
      <c r="O34" s="174"/>
      <c r="P34" s="174"/>
      <c r="Q34" s="174"/>
      <c r="R34" s="175"/>
      <c r="S34" s="163"/>
      <c r="T34" s="163"/>
    </row>
    <row r="35" spans="1:20" hidden="1" outlineLevel="1" x14ac:dyDescent="0.25">
      <c r="A35" s="582" t="s">
        <v>14</v>
      </c>
      <c r="B35" s="513" t="s">
        <v>62</v>
      </c>
      <c r="C35" s="514"/>
      <c r="D35" s="171"/>
      <c r="E35" s="171"/>
      <c r="F35" s="171"/>
      <c r="G35" s="171"/>
      <c r="H35" s="171"/>
      <c r="I35" s="171"/>
      <c r="J35" s="171"/>
      <c r="K35" s="171"/>
      <c r="L35" s="171"/>
      <c r="M35" s="171"/>
      <c r="N35" s="171"/>
      <c r="O35" s="171"/>
      <c r="P35" s="171"/>
      <c r="Q35" s="171"/>
      <c r="R35" s="171"/>
      <c r="S35" s="163"/>
      <c r="T35" s="163"/>
    </row>
    <row r="36" spans="1:20" hidden="1" outlineLevel="1" x14ac:dyDescent="0.25">
      <c r="A36" s="582"/>
      <c r="B36" s="513" t="s">
        <v>0</v>
      </c>
      <c r="C36" s="514" t="s">
        <v>3</v>
      </c>
      <c r="D36" s="171"/>
      <c r="E36" s="171"/>
      <c r="F36" s="171"/>
      <c r="G36" s="171"/>
      <c r="H36" s="171"/>
      <c r="I36" s="171"/>
      <c r="J36" s="171"/>
      <c r="K36" s="171"/>
      <c r="L36" s="171"/>
      <c r="M36" s="171"/>
      <c r="N36" s="171"/>
      <c r="O36" s="171"/>
      <c r="P36" s="171"/>
      <c r="Q36" s="171"/>
      <c r="R36" s="171"/>
      <c r="S36" s="163"/>
      <c r="T36" s="163"/>
    </row>
    <row r="37" spans="1:20" hidden="1" outlineLevel="1" x14ac:dyDescent="0.25">
      <c r="A37" s="582"/>
      <c r="B37" s="515" t="s">
        <v>1</v>
      </c>
      <c r="C37" s="516" t="s">
        <v>3</v>
      </c>
      <c r="D37" s="172">
        <f t="shared" ref="D37:L37" si="53">D35*D36</f>
        <v>0</v>
      </c>
      <c r="E37" s="172">
        <f t="shared" si="53"/>
        <v>0</v>
      </c>
      <c r="F37" s="172">
        <f t="shared" si="53"/>
        <v>0</v>
      </c>
      <c r="G37" s="172">
        <f t="shared" si="53"/>
        <v>0</v>
      </c>
      <c r="H37" s="172">
        <f t="shared" si="53"/>
        <v>0</v>
      </c>
      <c r="I37" s="172">
        <f t="shared" si="53"/>
        <v>0</v>
      </c>
      <c r="J37" s="172">
        <f t="shared" si="53"/>
        <v>0</v>
      </c>
      <c r="K37" s="172">
        <f t="shared" si="53"/>
        <v>0</v>
      </c>
      <c r="L37" s="172">
        <f t="shared" si="53"/>
        <v>0</v>
      </c>
      <c r="M37" s="172">
        <f t="shared" ref="M37" si="54">M35*M36</f>
        <v>0</v>
      </c>
      <c r="N37" s="172">
        <f t="shared" ref="N37" si="55">N35*N36</f>
        <v>0</v>
      </c>
      <c r="O37" s="172">
        <f t="shared" ref="O37" si="56">O35*O36</f>
        <v>0</v>
      </c>
      <c r="P37" s="172">
        <f t="shared" ref="P37" si="57">P35*P36</f>
        <v>0</v>
      </c>
      <c r="Q37" s="172">
        <f t="shared" ref="Q37" si="58">Q35*Q36</f>
        <v>0</v>
      </c>
      <c r="R37" s="172">
        <f t="shared" ref="R37" si="59">R35*R36</f>
        <v>0</v>
      </c>
      <c r="S37" s="163"/>
      <c r="T37" s="163"/>
    </row>
    <row r="38" spans="1:20" ht="4.5" hidden="1" customHeight="1" outlineLevel="1" x14ac:dyDescent="0.25">
      <c r="A38" s="517"/>
      <c r="B38" s="518"/>
      <c r="C38" s="519"/>
      <c r="D38" s="174"/>
      <c r="E38" s="174"/>
      <c r="F38" s="174"/>
      <c r="G38" s="174"/>
      <c r="H38" s="174"/>
      <c r="I38" s="174"/>
      <c r="J38" s="174"/>
      <c r="K38" s="174"/>
      <c r="L38" s="174"/>
      <c r="M38" s="174"/>
      <c r="N38" s="174"/>
      <c r="O38" s="174"/>
      <c r="P38" s="174"/>
      <c r="Q38" s="174"/>
      <c r="R38" s="175"/>
      <c r="S38" s="163"/>
      <c r="T38" s="163"/>
    </row>
    <row r="39" spans="1:20" hidden="1" outlineLevel="1" x14ac:dyDescent="0.25">
      <c r="A39" s="582" t="s">
        <v>15</v>
      </c>
      <c r="B39" s="513" t="s">
        <v>63</v>
      </c>
      <c r="C39" s="514"/>
      <c r="D39" s="171"/>
      <c r="E39" s="171"/>
      <c r="F39" s="171"/>
      <c r="G39" s="171"/>
      <c r="H39" s="171"/>
      <c r="I39" s="171"/>
      <c r="J39" s="171"/>
      <c r="K39" s="171"/>
      <c r="L39" s="171"/>
      <c r="M39" s="171"/>
      <c r="N39" s="171"/>
      <c r="O39" s="171"/>
      <c r="P39" s="171"/>
      <c r="Q39" s="171"/>
      <c r="R39" s="171"/>
      <c r="S39" s="163"/>
      <c r="T39" s="163"/>
    </row>
    <row r="40" spans="1:20" hidden="1" outlineLevel="1" x14ac:dyDescent="0.25">
      <c r="A40" s="582"/>
      <c r="B40" s="513" t="s">
        <v>0</v>
      </c>
      <c r="C40" s="514" t="s">
        <v>3</v>
      </c>
      <c r="D40" s="171"/>
      <c r="E40" s="171"/>
      <c r="F40" s="171"/>
      <c r="G40" s="171"/>
      <c r="H40" s="171"/>
      <c r="I40" s="171"/>
      <c r="J40" s="171"/>
      <c r="K40" s="171"/>
      <c r="L40" s="171"/>
      <c r="M40" s="171"/>
      <c r="N40" s="171"/>
      <c r="O40" s="171"/>
      <c r="P40" s="171"/>
      <c r="Q40" s="171"/>
      <c r="R40" s="171"/>
      <c r="S40" s="163"/>
      <c r="T40" s="163"/>
    </row>
    <row r="41" spans="1:20" hidden="1" outlineLevel="1" x14ac:dyDescent="0.25">
      <c r="A41" s="582"/>
      <c r="B41" s="515" t="s">
        <v>1</v>
      </c>
      <c r="C41" s="516" t="s">
        <v>3</v>
      </c>
      <c r="D41" s="172">
        <f t="shared" ref="D41:L41" si="60">D39*D40</f>
        <v>0</v>
      </c>
      <c r="E41" s="172">
        <f t="shared" si="60"/>
        <v>0</v>
      </c>
      <c r="F41" s="172">
        <f t="shared" si="60"/>
        <v>0</v>
      </c>
      <c r="G41" s="172">
        <f t="shared" si="60"/>
        <v>0</v>
      </c>
      <c r="H41" s="172">
        <f t="shared" si="60"/>
        <v>0</v>
      </c>
      <c r="I41" s="172">
        <f t="shared" si="60"/>
        <v>0</v>
      </c>
      <c r="J41" s="172">
        <f t="shared" si="60"/>
        <v>0</v>
      </c>
      <c r="K41" s="172">
        <f t="shared" si="60"/>
        <v>0</v>
      </c>
      <c r="L41" s="172">
        <f t="shared" si="60"/>
        <v>0</v>
      </c>
      <c r="M41" s="172">
        <f t="shared" ref="M41" si="61">M39*M40</f>
        <v>0</v>
      </c>
      <c r="N41" s="172">
        <f t="shared" ref="N41" si="62">N39*N40</f>
        <v>0</v>
      </c>
      <c r="O41" s="172">
        <f t="shared" ref="O41" si="63">O39*O40</f>
        <v>0</v>
      </c>
      <c r="P41" s="172">
        <f t="shared" ref="P41" si="64">P39*P40</f>
        <v>0</v>
      </c>
      <c r="Q41" s="172">
        <f t="shared" ref="Q41" si="65">Q39*Q40</f>
        <v>0</v>
      </c>
      <c r="R41" s="172">
        <f t="shared" ref="R41" si="66">R39*R40</f>
        <v>0</v>
      </c>
      <c r="S41" s="163"/>
      <c r="T41" s="163"/>
    </row>
    <row r="42" spans="1:20" ht="4.5" hidden="1" customHeight="1" outlineLevel="1" x14ac:dyDescent="0.25">
      <c r="A42" s="517"/>
      <c r="B42" s="518"/>
      <c r="C42" s="519"/>
      <c r="D42" s="174"/>
      <c r="E42" s="174"/>
      <c r="F42" s="174"/>
      <c r="G42" s="174"/>
      <c r="H42" s="174"/>
      <c r="I42" s="174"/>
      <c r="J42" s="174"/>
      <c r="K42" s="174"/>
      <c r="L42" s="174"/>
      <c r="M42" s="174"/>
      <c r="N42" s="174"/>
      <c r="O42" s="174"/>
      <c r="P42" s="174"/>
      <c r="Q42" s="174"/>
      <c r="R42" s="175"/>
      <c r="S42" s="163"/>
      <c r="T42" s="163"/>
    </row>
    <row r="43" spans="1:20" hidden="1" outlineLevel="1" x14ac:dyDescent="0.25">
      <c r="A43" s="582" t="s">
        <v>16</v>
      </c>
      <c r="B43" s="513" t="s">
        <v>64</v>
      </c>
      <c r="C43" s="514"/>
      <c r="D43" s="171"/>
      <c r="E43" s="171"/>
      <c r="F43" s="171"/>
      <c r="G43" s="171"/>
      <c r="H43" s="171"/>
      <c r="I43" s="171"/>
      <c r="J43" s="171"/>
      <c r="K43" s="171"/>
      <c r="L43" s="171"/>
      <c r="M43" s="171"/>
      <c r="N43" s="171"/>
      <c r="O43" s="171"/>
      <c r="P43" s="171"/>
      <c r="Q43" s="171"/>
      <c r="R43" s="171"/>
      <c r="S43" s="163"/>
      <c r="T43" s="163"/>
    </row>
    <row r="44" spans="1:20" hidden="1" outlineLevel="1" x14ac:dyDescent="0.25">
      <c r="A44" s="582"/>
      <c r="B44" s="513" t="s">
        <v>0</v>
      </c>
      <c r="C44" s="514" t="s">
        <v>3</v>
      </c>
      <c r="D44" s="171"/>
      <c r="E44" s="171"/>
      <c r="F44" s="171"/>
      <c r="G44" s="171"/>
      <c r="H44" s="171"/>
      <c r="I44" s="171"/>
      <c r="J44" s="171"/>
      <c r="K44" s="171"/>
      <c r="L44" s="171"/>
      <c r="M44" s="171"/>
      <c r="N44" s="171"/>
      <c r="O44" s="171"/>
      <c r="P44" s="171"/>
      <c r="Q44" s="171"/>
      <c r="R44" s="171"/>
      <c r="S44" s="163"/>
      <c r="T44" s="163"/>
    </row>
    <row r="45" spans="1:20" hidden="1" outlineLevel="1" x14ac:dyDescent="0.25">
      <c r="A45" s="582"/>
      <c r="B45" s="515" t="s">
        <v>1</v>
      </c>
      <c r="C45" s="516" t="s">
        <v>3</v>
      </c>
      <c r="D45" s="172">
        <f t="shared" ref="D45:L45" si="67">D43*D44</f>
        <v>0</v>
      </c>
      <c r="E45" s="172">
        <f t="shared" si="67"/>
        <v>0</v>
      </c>
      <c r="F45" s="172">
        <f t="shared" si="67"/>
        <v>0</v>
      </c>
      <c r="G45" s="172">
        <f t="shared" si="67"/>
        <v>0</v>
      </c>
      <c r="H45" s="172">
        <f t="shared" si="67"/>
        <v>0</v>
      </c>
      <c r="I45" s="172">
        <f t="shared" si="67"/>
        <v>0</v>
      </c>
      <c r="J45" s="172">
        <f t="shared" si="67"/>
        <v>0</v>
      </c>
      <c r="K45" s="172">
        <f t="shared" si="67"/>
        <v>0</v>
      </c>
      <c r="L45" s="172">
        <f t="shared" si="67"/>
        <v>0</v>
      </c>
      <c r="M45" s="172">
        <f t="shared" ref="M45" si="68">M43*M44</f>
        <v>0</v>
      </c>
      <c r="N45" s="172">
        <f t="shared" ref="N45" si="69">N43*N44</f>
        <v>0</v>
      </c>
      <c r="O45" s="172">
        <f t="shared" ref="O45" si="70">O43*O44</f>
        <v>0</v>
      </c>
      <c r="P45" s="172">
        <f t="shared" ref="P45" si="71">P43*P44</f>
        <v>0</v>
      </c>
      <c r="Q45" s="172">
        <f t="shared" ref="Q45" si="72">Q43*Q44</f>
        <v>0</v>
      </c>
      <c r="R45" s="172">
        <f t="shared" ref="R45" si="73">R43*R44</f>
        <v>0</v>
      </c>
      <c r="S45" s="163"/>
      <c r="T45" s="163"/>
    </row>
    <row r="46" spans="1:20" ht="12" hidden="1" customHeight="1" outlineLevel="1" x14ac:dyDescent="0.25">
      <c r="A46" s="517"/>
      <c r="B46" s="518"/>
      <c r="C46" s="519"/>
      <c r="D46" s="174"/>
      <c r="E46" s="174"/>
      <c r="F46" s="174"/>
      <c r="G46" s="174"/>
      <c r="H46" s="174"/>
      <c r="I46" s="174"/>
      <c r="J46" s="174"/>
      <c r="K46" s="174"/>
      <c r="L46" s="174"/>
      <c r="M46" s="174"/>
      <c r="N46" s="174"/>
      <c r="O46" s="174"/>
      <c r="P46" s="174"/>
      <c r="Q46" s="174"/>
      <c r="R46" s="175"/>
      <c r="S46" s="163"/>
      <c r="T46" s="163"/>
    </row>
    <row r="47" spans="1:20" ht="30" hidden="1" customHeight="1" outlineLevel="1" x14ac:dyDescent="0.25">
      <c r="A47" s="583"/>
      <c r="B47" s="584"/>
      <c r="C47" s="516" t="s">
        <v>3</v>
      </c>
      <c r="D47" s="171"/>
      <c r="E47" s="171"/>
      <c r="F47" s="171"/>
      <c r="G47" s="171"/>
      <c r="H47" s="171"/>
      <c r="I47" s="171"/>
      <c r="J47" s="171"/>
      <c r="K47" s="171"/>
      <c r="L47" s="171"/>
      <c r="M47" s="171"/>
      <c r="N47" s="171"/>
      <c r="O47" s="171"/>
      <c r="P47" s="171"/>
      <c r="Q47" s="171"/>
      <c r="R47" s="171"/>
      <c r="S47" s="163"/>
      <c r="T47" s="163"/>
    </row>
    <row r="48" spans="1:20" ht="19.5" hidden="1" customHeight="1" outlineLevel="1" x14ac:dyDescent="0.25">
      <c r="A48" s="583"/>
      <c r="B48" s="584"/>
      <c r="C48" s="516" t="s">
        <v>3</v>
      </c>
      <c r="D48" s="171"/>
      <c r="E48" s="171"/>
      <c r="F48" s="171"/>
      <c r="G48" s="171"/>
      <c r="H48" s="171"/>
      <c r="I48" s="171"/>
      <c r="J48" s="171"/>
      <c r="K48" s="171"/>
      <c r="L48" s="171"/>
      <c r="M48" s="171"/>
      <c r="N48" s="171"/>
      <c r="O48" s="171"/>
      <c r="P48" s="171"/>
      <c r="Q48" s="171"/>
      <c r="R48" s="171"/>
      <c r="S48" s="163"/>
      <c r="T48" s="163"/>
    </row>
    <row r="49" spans="1:21" ht="18.75" hidden="1" customHeight="1" outlineLevel="1" x14ac:dyDescent="0.25">
      <c r="A49" s="583" t="s">
        <v>149</v>
      </c>
      <c r="B49" s="584"/>
      <c r="C49" s="516" t="s">
        <v>3</v>
      </c>
      <c r="D49" s="171"/>
      <c r="E49" s="171"/>
      <c r="F49" s="171"/>
      <c r="G49" s="171"/>
      <c r="H49" s="171"/>
      <c r="I49" s="171"/>
      <c r="J49" s="171"/>
      <c r="K49" s="171"/>
      <c r="L49" s="171"/>
      <c r="M49" s="171"/>
      <c r="N49" s="171"/>
      <c r="O49" s="171"/>
      <c r="P49" s="171"/>
      <c r="Q49" s="171"/>
      <c r="R49" s="171"/>
      <c r="S49" s="163"/>
      <c r="T49" s="163"/>
    </row>
    <row r="50" spans="1:21" ht="18.75" hidden="1" customHeight="1" outlineLevel="1" x14ac:dyDescent="0.25">
      <c r="A50" s="583" t="s">
        <v>149</v>
      </c>
      <c r="B50" s="584"/>
      <c r="C50" s="516" t="s">
        <v>3</v>
      </c>
      <c r="D50" s="171"/>
      <c r="E50" s="171"/>
      <c r="F50" s="171"/>
      <c r="G50" s="171"/>
      <c r="H50" s="171"/>
      <c r="I50" s="171"/>
      <c r="J50" s="171"/>
      <c r="K50" s="171"/>
      <c r="L50" s="171"/>
      <c r="M50" s="171"/>
      <c r="N50" s="171"/>
      <c r="O50" s="171"/>
      <c r="P50" s="171"/>
      <c r="Q50" s="171"/>
      <c r="R50" s="171"/>
      <c r="S50" s="163"/>
      <c r="T50" s="163"/>
    </row>
    <row r="51" spans="1:21" ht="18.75" hidden="1" customHeight="1" outlineLevel="1" x14ac:dyDescent="0.25">
      <c r="A51" s="583" t="s">
        <v>149</v>
      </c>
      <c r="B51" s="584"/>
      <c r="C51" s="516" t="s">
        <v>3</v>
      </c>
      <c r="D51" s="171"/>
      <c r="E51" s="171"/>
      <c r="F51" s="171"/>
      <c r="G51" s="171"/>
      <c r="H51" s="171"/>
      <c r="I51" s="171"/>
      <c r="J51" s="171"/>
      <c r="K51" s="171"/>
      <c r="L51" s="171"/>
      <c r="M51" s="171"/>
      <c r="N51" s="171"/>
      <c r="O51" s="171"/>
      <c r="P51" s="171"/>
      <c r="Q51" s="171"/>
      <c r="R51" s="171"/>
      <c r="S51" s="163"/>
      <c r="T51" s="163"/>
    </row>
    <row r="52" spans="1:21" ht="4.5" hidden="1" customHeight="1" outlineLevel="1" x14ac:dyDescent="0.25">
      <c r="A52" s="520"/>
      <c r="B52" s="521"/>
      <c r="C52" s="522"/>
      <c r="D52" s="160"/>
      <c r="E52" s="160"/>
      <c r="F52" s="160"/>
      <c r="G52" s="160"/>
      <c r="H52" s="160"/>
      <c r="I52" s="160"/>
      <c r="J52" s="160"/>
      <c r="K52" s="160"/>
      <c r="L52" s="160"/>
      <c r="M52" s="160"/>
      <c r="N52" s="160"/>
      <c r="O52" s="160"/>
      <c r="P52" s="160"/>
      <c r="Q52" s="160"/>
      <c r="R52" s="170"/>
      <c r="S52" s="163"/>
      <c r="T52" s="163"/>
    </row>
    <row r="53" spans="1:21" s="179" customFormat="1" ht="21" customHeight="1" collapsed="1" x14ac:dyDescent="0.25">
      <c r="A53" s="593" t="s">
        <v>8</v>
      </c>
      <c r="B53" s="594"/>
      <c r="C53" s="523" t="s">
        <v>3</v>
      </c>
      <c r="D53" s="177">
        <f t="shared" ref="D53:L53" si="74">D9+D13+D17+D21+D25+D29+D33+D37+D41+D45+D47+D48+D49+D50+D51</f>
        <v>0</v>
      </c>
      <c r="E53" s="177">
        <f t="shared" si="74"/>
        <v>0</v>
      </c>
      <c r="F53" s="177">
        <f t="shared" si="74"/>
        <v>84375</v>
      </c>
      <c r="G53" s="177">
        <f t="shared" si="74"/>
        <v>112500</v>
      </c>
      <c r="H53" s="177">
        <f t="shared" si="74"/>
        <v>146250</v>
      </c>
      <c r="I53" s="177">
        <f t="shared" si="74"/>
        <v>168750</v>
      </c>
      <c r="J53" s="177">
        <f t="shared" si="74"/>
        <v>168750</v>
      </c>
      <c r="K53" s="177">
        <f t="shared" si="74"/>
        <v>168750</v>
      </c>
      <c r="L53" s="177">
        <f t="shared" si="74"/>
        <v>168750</v>
      </c>
      <c r="M53" s="177">
        <f t="shared" ref="M53:R53" si="75">M9+M13+M17+M21+M25+M29+M33+M37+M41+M45+M47+M48+M49+M50+M51</f>
        <v>168750</v>
      </c>
      <c r="N53" s="177">
        <f t="shared" si="75"/>
        <v>168750</v>
      </c>
      <c r="O53" s="177">
        <f t="shared" si="75"/>
        <v>168750</v>
      </c>
      <c r="P53" s="177">
        <f t="shared" si="75"/>
        <v>168750</v>
      </c>
      <c r="Q53" s="177">
        <f t="shared" si="75"/>
        <v>168750</v>
      </c>
      <c r="R53" s="177">
        <f t="shared" si="75"/>
        <v>168750</v>
      </c>
      <c r="S53" s="178"/>
      <c r="T53" s="178"/>
    </row>
    <row r="54" spans="1:21" ht="4.5" customHeight="1" x14ac:dyDescent="0.25">
      <c r="A54" s="520"/>
      <c r="B54" s="521"/>
      <c r="C54" s="522"/>
      <c r="D54" s="160"/>
      <c r="E54" s="160"/>
      <c r="F54" s="160"/>
      <c r="G54" s="160"/>
      <c r="H54" s="160"/>
      <c r="I54" s="160"/>
      <c r="J54" s="160"/>
      <c r="K54" s="160"/>
      <c r="L54" s="160"/>
      <c r="M54" s="160"/>
      <c r="N54" s="160"/>
      <c r="O54" s="160"/>
      <c r="P54" s="160"/>
      <c r="Q54" s="160"/>
      <c r="R54" s="170"/>
      <c r="S54" s="163"/>
      <c r="T54" s="163"/>
    </row>
    <row r="55" spans="1:21" ht="9" customHeight="1" x14ac:dyDescent="0.25">
      <c r="A55" s="524"/>
      <c r="B55" s="525"/>
      <c r="C55" s="526"/>
      <c r="D55" s="163"/>
      <c r="E55" s="163"/>
      <c r="F55" s="163"/>
      <c r="G55" s="163"/>
      <c r="H55" s="163"/>
      <c r="I55" s="163"/>
      <c r="J55" s="163"/>
      <c r="K55" s="163"/>
      <c r="L55" s="163"/>
      <c r="M55" s="163"/>
      <c r="N55" s="163"/>
      <c r="O55" s="163"/>
      <c r="P55" s="163"/>
      <c r="Q55" s="163"/>
      <c r="R55" s="163"/>
      <c r="S55" s="163"/>
      <c r="T55" s="163"/>
    </row>
    <row r="56" spans="1:21" ht="15.75" x14ac:dyDescent="0.25">
      <c r="A56" s="527" t="s">
        <v>17</v>
      </c>
      <c r="B56" s="525"/>
      <c r="C56" s="526"/>
      <c r="D56" s="510"/>
      <c r="E56" s="163"/>
      <c r="F56" s="163"/>
      <c r="G56" s="163"/>
      <c r="H56" s="163"/>
      <c r="I56" s="163"/>
      <c r="J56" s="163"/>
      <c r="K56" s="163"/>
      <c r="L56" s="163"/>
      <c r="M56" s="163"/>
      <c r="N56" s="163"/>
      <c r="O56" s="163"/>
      <c r="P56" s="163"/>
      <c r="Q56" s="163"/>
      <c r="R56" s="163"/>
      <c r="S56" s="163"/>
      <c r="T56" s="163"/>
    </row>
    <row r="57" spans="1:21" ht="4.5" customHeight="1" x14ac:dyDescent="0.25">
      <c r="A57" s="520"/>
      <c r="B57" s="521"/>
      <c r="C57" s="522"/>
      <c r="D57" s="160"/>
      <c r="E57" s="160"/>
      <c r="F57" s="160"/>
      <c r="G57" s="160"/>
      <c r="H57" s="160"/>
      <c r="I57" s="160"/>
      <c r="J57" s="160"/>
      <c r="K57" s="160"/>
      <c r="L57" s="160"/>
      <c r="M57" s="160"/>
      <c r="N57" s="160"/>
      <c r="O57" s="160"/>
      <c r="P57" s="160"/>
      <c r="Q57" s="160"/>
      <c r="R57" s="170"/>
      <c r="S57" s="163"/>
      <c r="T57" s="163"/>
    </row>
    <row r="58" spans="1:21" x14ac:dyDescent="0.25">
      <c r="A58" s="582" t="s">
        <v>18</v>
      </c>
      <c r="B58" s="513" t="s">
        <v>313</v>
      </c>
      <c r="C58" s="514" t="s">
        <v>3</v>
      </c>
      <c r="D58" s="171"/>
      <c r="E58" s="171"/>
      <c r="F58" s="171">
        <f>1100*12*1</f>
        <v>13200</v>
      </c>
      <c r="G58" s="171">
        <f>F58</f>
        <v>13200</v>
      </c>
      <c r="H58" s="171">
        <f t="shared" ref="H58:R58" si="76">G58</f>
        <v>13200</v>
      </c>
      <c r="I58" s="171">
        <f>1450*12</f>
        <v>17400</v>
      </c>
      <c r="J58" s="171">
        <f t="shared" si="76"/>
        <v>17400</v>
      </c>
      <c r="K58" s="171">
        <f t="shared" si="76"/>
        <v>17400</v>
      </c>
      <c r="L58" s="171">
        <f t="shared" si="76"/>
        <v>17400</v>
      </c>
      <c r="M58" s="171">
        <f t="shared" si="76"/>
        <v>17400</v>
      </c>
      <c r="N58" s="171">
        <f t="shared" si="76"/>
        <v>17400</v>
      </c>
      <c r="O58" s="171">
        <f t="shared" si="76"/>
        <v>17400</v>
      </c>
      <c r="P58" s="171">
        <f t="shared" si="76"/>
        <v>17400</v>
      </c>
      <c r="Q58" s="171">
        <f t="shared" si="76"/>
        <v>17400</v>
      </c>
      <c r="R58" s="171">
        <f t="shared" si="76"/>
        <v>17400</v>
      </c>
      <c r="S58" s="182"/>
      <c r="T58" s="182"/>
      <c r="U58" s="183"/>
    </row>
    <row r="59" spans="1:21" x14ac:dyDescent="0.25">
      <c r="A59" s="582"/>
      <c r="B59" s="513" t="s">
        <v>312</v>
      </c>
      <c r="C59" s="514" t="s">
        <v>3</v>
      </c>
      <c r="D59" s="171"/>
      <c r="E59" s="171"/>
      <c r="F59" s="171">
        <f>900*12*0.5</f>
        <v>5400</v>
      </c>
      <c r="G59" s="171">
        <f>900*12*1</f>
        <v>10800</v>
      </c>
      <c r="H59" s="171">
        <f t="shared" ref="H59:R59" si="77">G59</f>
        <v>10800</v>
      </c>
      <c r="I59" s="171">
        <f>1200*12</f>
        <v>14400</v>
      </c>
      <c r="J59" s="171">
        <f t="shared" si="77"/>
        <v>14400</v>
      </c>
      <c r="K59" s="171">
        <f t="shared" si="77"/>
        <v>14400</v>
      </c>
      <c r="L59" s="171">
        <f t="shared" si="77"/>
        <v>14400</v>
      </c>
      <c r="M59" s="171">
        <f t="shared" si="77"/>
        <v>14400</v>
      </c>
      <c r="N59" s="171">
        <f t="shared" si="77"/>
        <v>14400</v>
      </c>
      <c r="O59" s="171">
        <f t="shared" si="77"/>
        <v>14400</v>
      </c>
      <c r="P59" s="171">
        <f t="shared" si="77"/>
        <v>14400</v>
      </c>
      <c r="Q59" s="171">
        <f t="shared" si="77"/>
        <v>14400</v>
      </c>
      <c r="R59" s="171">
        <f t="shared" si="77"/>
        <v>14400</v>
      </c>
      <c r="S59" s="182"/>
      <c r="T59" s="182"/>
      <c r="U59" s="183"/>
    </row>
    <row r="60" spans="1:21" x14ac:dyDescent="0.25">
      <c r="A60" s="582"/>
      <c r="B60" s="513" t="s">
        <v>19</v>
      </c>
      <c r="C60" s="514" t="s">
        <v>3</v>
      </c>
      <c r="D60" s="171"/>
      <c r="E60" s="171"/>
      <c r="F60" s="171">
        <f>900*12*0.5</f>
        <v>5400</v>
      </c>
      <c r="G60" s="171">
        <f>900*12*1</f>
        <v>10800</v>
      </c>
      <c r="H60" s="171">
        <f>800*12*1</f>
        <v>9600</v>
      </c>
      <c r="I60" s="171">
        <f>900*12*1</f>
        <v>10800</v>
      </c>
      <c r="J60" s="171">
        <f>I60</f>
        <v>10800</v>
      </c>
      <c r="K60" s="171">
        <f t="shared" ref="K60:K61" si="78">J60</f>
        <v>10800</v>
      </c>
      <c r="L60" s="171">
        <f t="shared" ref="L60:L61" si="79">K60</f>
        <v>10800</v>
      </c>
      <c r="M60" s="171">
        <f t="shared" ref="M60:M61" si="80">L60</f>
        <v>10800</v>
      </c>
      <c r="N60" s="171">
        <f t="shared" ref="N60:N61" si="81">M60</f>
        <v>10800</v>
      </c>
      <c r="O60" s="171">
        <f t="shared" ref="O60:O61" si="82">N60</f>
        <v>10800</v>
      </c>
      <c r="P60" s="171">
        <f t="shared" ref="P60:P61" si="83">O60</f>
        <v>10800</v>
      </c>
      <c r="Q60" s="171">
        <f t="shared" ref="Q60:Q61" si="84">P60</f>
        <v>10800</v>
      </c>
      <c r="R60" s="171">
        <f t="shared" ref="R60:R61" si="85">Q60</f>
        <v>10800</v>
      </c>
      <c r="S60" s="182"/>
      <c r="T60" s="182"/>
      <c r="U60" s="183"/>
    </row>
    <row r="61" spans="1:21" x14ac:dyDescent="0.25">
      <c r="A61" s="582"/>
      <c r="B61" s="513" t="s">
        <v>20</v>
      </c>
      <c r="C61" s="514" t="s">
        <v>3</v>
      </c>
      <c r="D61" s="171"/>
      <c r="E61" s="171"/>
      <c r="F61" s="171"/>
      <c r="G61" s="171"/>
      <c r="H61" s="171">
        <f>1200*12*1</f>
        <v>14400</v>
      </c>
      <c r="I61" s="171">
        <f>1200*12*1</f>
        <v>14400</v>
      </c>
      <c r="J61" s="171">
        <f>I61</f>
        <v>14400</v>
      </c>
      <c r="K61" s="171">
        <f t="shared" si="78"/>
        <v>14400</v>
      </c>
      <c r="L61" s="171">
        <f t="shared" si="79"/>
        <v>14400</v>
      </c>
      <c r="M61" s="171">
        <f t="shared" si="80"/>
        <v>14400</v>
      </c>
      <c r="N61" s="171">
        <f t="shared" si="81"/>
        <v>14400</v>
      </c>
      <c r="O61" s="171">
        <f t="shared" si="82"/>
        <v>14400</v>
      </c>
      <c r="P61" s="171">
        <f t="shared" si="83"/>
        <v>14400</v>
      </c>
      <c r="Q61" s="171">
        <f t="shared" si="84"/>
        <v>14400</v>
      </c>
      <c r="R61" s="171">
        <f t="shared" si="85"/>
        <v>14400</v>
      </c>
      <c r="S61" s="182"/>
      <c r="T61" s="182"/>
      <c r="U61" s="183"/>
    </row>
    <row r="62" spans="1:21" x14ac:dyDescent="0.25">
      <c r="A62" s="582"/>
      <c r="B62" s="513"/>
      <c r="C62" s="514" t="s">
        <v>3</v>
      </c>
      <c r="D62" s="171"/>
      <c r="E62" s="171"/>
      <c r="F62" s="171"/>
      <c r="G62" s="171"/>
      <c r="H62" s="171"/>
      <c r="I62" s="171"/>
      <c r="J62" s="171"/>
      <c r="K62" s="171"/>
      <c r="L62" s="171"/>
      <c r="M62" s="171"/>
      <c r="N62" s="171"/>
      <c r="O62" s="171"/>
      <c r="P62" s="171"/>
      <c r="Q62" s="171"/>
      <c r="R62" s="171"/>
      <c r="S62" s="182"/>
      <c r="T62" s="182"/>
      <c r="U62" s="183"/>
    </row>
    <row r="63" spans="1:21" hidden="1" x14ac:dyDescent="0.25">
      <c r="A63" s="582"/>
      <c r="B63" s="513" t="s">
        <v>21</v>
      </c>
      <c r="C63" s="514" t="s">
        <v>3</v>
      </c>
      <c r="D63" s="171"/>
      <c r="E63" s="171"/>
      <c r="F63" s="171"/>
      <c r="G63" s="171"/>
      <c r="H63" s="171"/>
      <c r="I63" s="171"/>
      <c r="J63" s="171"/>
      <c r="K63" s="171"/>
      <c r="L63" s="171"/>
      <c r="M63" s="171"/>
      <c r="N63" s="171"/>
      <c r="O63" s="171"/>
      <c r="P63" s="171"/>
      <c r="Q63" s="171"/>
      <c r="R63" s="171"/>
      <c r="S63" s="182"/>
      <c r="T63" s="182"/>
      <c r="U63" s="183"/>
    </row>
    <row r="64" spans="1:21" hidden="1" x14ac:dyDescent="0.25">
      <c r="A64" s="582"/>
      <c r="B64" s="513" t="s">
        <v>22</v>
      </c>
      <c r="C64" s="514" t="s">
        <v>3</v>
      </c>
      <c r="D64" s="171"/>
      <c r="E64" s="171"/>
      <c r="F64" s="171"/>
      <c r="G64" s="171"/>
      <c r="H64" s="171"/>
      <c r="I64" s="171"/>
      <c r="J64" s="171"/>
      <c r="K64" s="171"/>
      <c r="L64" s="171"/>
      <c r="M64" s="171"/>
      <c r="N64" s="171"/>
      <c r="O64" s="171"/>
      <c r="P64" s="171"/>
      <c r="Q64" s="171"/>
      <c r="R64" s="171"/>
      <c r="S64" s="182"/>
      <c r="T64" s="182"/>
      <c r="U64" s="183"/>
    </row>
    <row r="65" spans="1:21" hidden="1" x14ac:dyDescent="0.25">
      <c r="A65" s="582"/>
      <c r="B65" s="513" t="s">
        <v>23</v>
      </c>
      <c r="C65" s="514" t="s">
        <v>3</v>
      </c>
      <c r="D65" s="171"/>
      <c r="E65" s="171"/>
      <c r="F65" s="171"/>
      <c r="G65" s="171"/>
      <c r="H65" s="171"/>
      <c r="I65" s="171"/>
      <c r="J65" s="171"/>
      <c r="K65" s="171"/>
      <c r="L65" s="171"/>
      <c r="M65" s="171"/>
      <c r="N65" s="171"/>
      <c r="O65" s="171"/>
      <c r="P65" s="171"/>
      <c r="Q65" s="171"/>
      <c r="R65" s="171"/>
      <c r="S65" s="182"/>
      <c r="T65" s="182"/>
      <c r="U65" s="183"/>
    </row>
    <row r="66" spans="1:21" hidden="1" x14ac:dyDescent="0.25">
      <c r="A66" s="582"/>
      <c r="B66" s="513" t="s">
        <v>24</v>
      </c>
      <c r="C66" s="514" t="s">
        <v>3</v>
      </c>
      <c r="D66" s="171"/>
      <c r="E66" s="171"/>
      <c r="F66" s="171"/>
      <c r="G66" s="171"/>
      <c r="H66" s="171"/>
      <c r="I66" s="171"/>
      <c r="J66" s="171"/>
      <c r="K66" s="171"/>
      <c r="L66" s="171"/>
      <c r="M66" s="171"/>
      <c r="N66" s="171"/>
      <c r="O66" s="171"/>
      <c r="P66" s="171"/>
      <c r="Q66" s="171"/>
      <c r="R66" s="171"/>
      <c r="S66" s="182"/>
      <c r="T66" s="182"/>
      <c r="U66" s="183"/>
    </row>
    <row r="67" spans="1:21" ht="15.75" hidden="1" customHeight="1" x14ac:dyDescent="0.25">
      <c r="A67" s="582"/>
      <c r="B67" s="513" t="s">
        <v>25</v>
      </c>
      <c r="C67" s="514" t="s">
        <v>3</v>
      </c>
      <c r="D67" s="171"/>
      <c r="E67" s="171"/>
      <c r="F67" s="171"/>
      <c r="G67" s="171"/>
      <c r="H67" s="171"/>
      <c r="I67" s="171"/>
      <c r="J67" s="171"/>
      <c r="K67" s="171"/>
      <c r="L67" s="171"/>
      <c r="M67" s="171"/>
      <c r="N67" s="171"/>
      <c r="O67" s="171"/>
      <c r="P67" s="171"/>
      <c r="Q67" s="171"/>
      <c r="R67" s="171"/>
      <c r="S67" s="182"/>
      <c r="T67" s="182"/>
      <c r="U67" s="183"/>
    </row>
    <row r="68" spans="1:21" hidden="1" outlineLevel="1" x14ac:dyDescent="0.25">
      <c r="A68" s="582"/>
      <c r="B68" s="513" t="s">
        <v>310</v>
      </c>
      <c r="C68" s="514" t="s">
        <v>3</v>
      </c>
      <c r="D68" s="171"/>
      <c r="E68" s="171"/>
      <c r="F68" s="171"/>
      <c r="G68" s="171"/>
      <c r="H68" s="171"/>
      <c r="I68" s="171"/>
      <c r="J68" s="171"/>
      <c r="K68" s="171"/>
      <c r="L68" s="171"/>
      <c r="M68" s="171"/>
      <c r="N68" s="171"/>
      <c r="O68" s="171"/>
      <c r="P68" s="171"/>
      <c r="Q68" s="171"/>
      <c r="R68" s="171"/>
      <c r="S68" s="182"/>
      <c r="T68" s="182"/>
      <c r="U68" s="183"/>
    </row>
    <row r="69" spans="1:21" hidden="1" outlineLevel="1" x14ac:dyDescent="0.25">
      <c r="A69" s="582"/>
      <c r="B69" s="513" t="s">
        <v>310</v>
      </c>
      <c r="C69" s="514" t="s">
        <v>3</v>
      </c>
      <c r="D69" s="171"/>
      <c r="E69" s="171"/>
      <c r="F69" s="171"/>
      <c r="G69" s="171"/>
      <c r="H69" s="171"/>
      <c r="I69" s="171"/>
      <c r="J69" s="171"/>
      <c r="K69" s="171"/>
      <c r="L69" s="171"/>
      <c r="M69" s="171"/>
      <c r="N69" s="171"/>
      <c r="O69" s="171"/>
      <c r="P69" s="171"/>
      <c r="Q69" s="171"/>
      <c r="R69" s="171"/>
      <c r="S69" s="182"/>
      <c r="T69" s="182"/>
      <c r="U69" s="183"/>
    </row>
    <row r="70" spans="1:21" hidden="1" outlineLevel="1" x14ac:dyDescent="0.25">
      <c r="A70" s="582"/>
      <c r="B70" s="513" t="s">
        <v>311</v>
      </c>
      <c r="C70" s="514" t="s">
        <v>3</v>
      </c>
      <c r="D70" s="171"/>
      <c r="E70" s="171"/>
      <c r="F70" s="171"/>
      <c r="G70" s="171"/>
      <c r="H70" s="171"/>
      <c r="I70" s="171"/>
      <c r="J70" s="171"/>
      <c r="K70" s="171"/>
      <c r="L70" s="171"/>
      <c r="M70" s="171"/>
      <c r="N70" s="171"/>
      <c r="O70" s="171"/>
      <c r="P70" s="171"/>
      <c r="Q70" s="171"/>
      <c r="R70" s="171"/>
      <c r="S70" s="182"/>
      <c r="T70" s="182"/>
      <c r="U70" s="183"/>
    </row>
    <row r="71" spans="1:21" hidden="1" outlineLevel="1" x14ac:dyDescent="0.25">
      <c r="A71" s="582"/>
      <c r="B71" s="513" t="s">
        <v>47</v>
      </c>
      <c r="C71" s="514" t="s">
        <v>3</v>
      </c>
      <c r="D71" s="171"/>
      <c r="E71" s="171"/>
      <c r="F71" s="171"/>
      <c r="G71" s="171"/>
      <c r="H71" s="171"/>
      <c r="I71" s="171"/>
      <c r="J71" s="171"/>
      <c r="K71" s="171"/>
      <c r="L71" s="171"/>
      <c r="M71" s="171"/>
      <c r="N71" s="171"/>
      <c r="O71" s="171"/>
      <c r="P71" s="171"/>
      <c r="Q71" s="171"/>
      <c r="R71" s="171"/>
      <c r="S71" s="182"/>
      <c r="T71" s="182"/>
      <c r="U71" s="183"/>
    </row>
    <row r="72" spans="1:21" hidden="1" outlineLevel="1" x14ac:dyDescent="0.25">
      <c r="A72" s="582"/>
      <c r="B72" s="513" t="s">
        <v>48</v>
      </c>
      <c r="C72" s="514" t="s">
        <v>3</v>
      </c>
      <c r="D72" s="171"/>
      <c r="E72" s="171"/>
      <c r="F72" s="171"/>
      <c r="G72" s="171"/>
      <c r="H72" s="171"/>
      <c r="I72" s="171"/>
      <c r="J72" s="171"/>
      <c r="K72" s="171"/>
      <c r="L72" s="171"/>
      <c r="M72" s="171"/>
      <c r="N72" s="171"/>
      <c r="O72" s="171"/>
      <c r="P72" s="171"/>
      <c r="Q72" s="171"/>
      <c r="R72" s="171"/>
      <c r="S72" s="182"/>
      <c r="T72" s="182"/>
      <c r="U72" s="183"/>
    </row>
    <row r="73" spans="1:21" hidden="1" outlineLevel="1" x14ac:dyDescent="0.25">
      <c r="A73" s="582"/>
      <c r="B73" s="513" t="s">
        <v>49</v>
      </c>
      <c r="C73" s="514" t="s">
        <v>3</v>
      </c>
      <c r="D73" s="171"/>
      <c r="E73" s="171"/>
      <c r="F73" s="171"/>
      <c r="G73" s="171"/>
      <c r="H73" s="171"/>
      <c r="I73" s="171"/>
      <c r="J73" s="171"/>
      <c r="K73" s="171"/>
      <c r="L73" s="171"/>
      <c r="M73" s="171"/>
      <c r="N73" s="171"/>
      <c r="O73" s="171"/>
      <c r="P73" s="171"/>
      <c r="Q73" s="171"/>
      <c r="R73" s="171"/>
      <c r="S73" s="182"/>
      <c r="T73" s="182"/>
      <c r="U73" s="183"/>
    </row>
    <row r="74" spans="1:21" hidden="1" outlineLevel="1" x14ac:dyDescent="0.25">
      <c r="A74" s="582"/>
      <c r="B74" s="513" t="s">
        <v>50</v>
      </c>
      <c r="C74" s="514" t="s">
        <v>3</v>
      </c>
      <c r="D74" s="171"/>
      <c r="E74" s="171"/>
      <c r="F74" s="171"/>
      <c r="G74" s="171"/>
      <c r="H74" s="171"/>
      <c r="I74" s="171"/>
      <c r="J74" s="171"/>
      <c r="K74" s="171"/>
      <c r="L74" s="171"/>
      <c r="M74" s="171"/>
      <c r="N74" s="171"/>
      <c r="O74" s="171"/>
      <c r="P74" s="171"/>
      <c r="Q74" s="171"/>
      <c r="R74" s="171"/>
      <c r="S74" s="182"/>
      <c r="T74" s="182"/>
      <c r="U74" s="183"/>
    </row>
    <row r="75" spans="1:21" hidden="1" outlineLevel="1" x14ac:dyDescent="0.25">
      <c r="A75" s="582"/>
      <c r="B75" s="513" t="s">
        <v>51</v>
      </c>
      <c r="C75" s="514" t="s">
        <v>3</v>
      </c>
      <c r="D75" s="171"/>
      <c r="E75" s="171"/>
      <c r="F75" s="171"/>
      <c r="G75" s="171"/>
      <c r="H75" s="171"/>
      <c r="I75" s="171"/>
      <c r="J75" s="171"/>
      <c r="K75" s="171"/>
      <c r="L75" s="171"/>
      <c r="M75" s="171"/>
      <c r="N75" s="171"/>
      <c r="O75" s="171"/>
      <c r="P75" s="171"/>
      <c r="Q75" s="171"/>
      <c r="R75" s="171"/>
      <c r="S75" s="182"/>
      <c r="T75" s="182"/>
      <c r="U75" s="183"/>
    </row>
    <row r="76" spans="1:21" hidden="1" outlineLevel="1" x14ac:dyDescent="0.25">
      <c r="A76" s="582"/>
      <c r="B76" s="513" t="s">
        <v>52</v>
      </c>
      <c r="C76" s="514" t="s">
        <v>3</v>
      </c>
      <c r="D76" s="171"/>
      <c r="E76" s="171"/>
      <c r="F76" s="171"/>
      <c r="G76" s="171"/>
      <c r="H76" s="171"/>
      <c r="I76" s="171"/>
      <c r="J76" s="171"/>
      <c r="K76" s="171"/>
      <c r="L76" s="171"/>
      <c r="M76" s="171"/>
      <c r="N76" s="171"/>
      <c r="O76" s="171"/>
      <c r="P76" s="171"/>
      <c r="Q76" s="171"/>
      <c r="R76" s="171"/>
      <c r="S76" s="182"/>
      <c r="T76" s="182"/>
      <c r="U76" s="183"/>
    </row>
    <row r="77" spans="1:21" hidden="1" outlineLevel="1" x14ac:dyDescent="0.25">
      <c r="A77" s="582"/>
      <c r="B77" s="513" t="s">
        <v>53</v>
      </c>
      <c r="C77" s="514" t="s">
        <v>3</v>
      </c>
      <c r="D77" s="171"/>
      <c r="E77" s="171"/>
      <c r="F77" s="171"/>
      <c r="G77" s="171"/>
      <c r="H77" s="171"/>
      <c r="I77" s="171"/>
      <c r="J77" s="171"/>
      <c r="K77" s="171"/>
      <c r="L77" s="171"/>
      <c r="M77" s="171"/>
      <c r="N77" s="171"/>
      <c r="O77" s="171"/>
      <c r="P77" s="171"/>
      <c r="Q77" s="171"/>
      <c r="R77" s="171"/>
      <c r="S77" s="182"/>
      <c r="T77" s="182"/>
      <c r="U77" s="183"/>
    </row>
    <row r="78" spans="1:21" collapsed="1" x14ac:dyDescent="0.25">
      <c r="A78" s="582"/>
      <c r="B78" s="513" t="s">
        <v>27</v>
      </c>
      <c r="C78" s="514" t="s">
        <v>3</v>
      </c>
      <c r="D78" s="184">
        <f t="shared" ref="D78:M78" si="86">SUM(D58:D77)</f>
        <v>0</v>
      </c>
      <c r="E78" s="184">
        <f t="shared" si="86"/>
        <v>0</v>
      </c>
      <c r="F78" s="184">
        <f t="shared" si="86"/>
        <v>24000</v>
      </c>
      <c r="G78" s="184">
        <f t="shared" si="86"/>
        <v>34800</v>
      </c>
      <c r="H78" s="184">
        <f t="shared" si="86"/>
        <v>48000</v>
      </c>
      <c r="I78" s="184">
        <f t="shared" si="86"/>
        <v>57000</v>
      </c>
      <c r="J78" s="184">
        <f t="shared" si="86"/>
        <v>57000</v>
      </c>
      <c r="K78" s="184">
        <f t="shared" si="86"/>
        <v>57000</v>
      </c>
      <c r="L78" s="184">
        <f t="shared" si="86"/>
        <v>57000</v>
      </c>
      <c r="M78" s="184">
        <f t="shared" si="86"/>
        <v>57000</v>
      </c>
      <c r="N78" s="184">
        <f t="shared" ref="N78:R78" si="87">SUM(N58:N77)</f>
        <v>57000</v>
      </c>
      <c r="O78" s="184">
        <f t="shared" si="87"/>
        <v>57000</v>
      </c>
      <c r="P78" s="184">
        <f t="shared" si="87"/>
        <v>57000</v>
      </c>
      <c r="Q78" s="184">
        <f t="shared" si="87"/>
        <v>57000</v>
      </c>
      <c r="R78" s="184">
        <f t="shared" si="87"/>
        <v>57000</v>
      </c>
      <c r="S78" s="182"/>
      <c r="T78" s="182"/>
      <c r="U78" s="183"/>
    </row>
    <row r="79" spans="1:21" x14ac:dyDescent="0.25">
      <c r="A79" s="582"/>
      <c r="B79" s="513" t="s">
        <v>26</v>
      </c>
      <c r="C79" s="528"/>
      <c r="D79" s="184">
        <f>D78*Maksumäärad!B5</f>
        <v>0</v>
      </c>
      <c r="E79" s="184">
        <f>E78*Maksumäärad!C5</f>
        <v>0</v>
      </c>
      <c r="F79" s="184">
        <f>F78*Maksumäärad!D5</f>
        <v>8112.0000000000009</v>
      </c>
      <c r="G79" s="184">
        <f>G78*Maksumäärad!E5</f>
        <v>11762.400000000001</v>
      </c>
      <c r="H79" s="184">
        <f>H78*Maksumäärad!F5</f>
        <v>16224.000000000002</v>
      </c>
      <c r="I79" s="184">
        <f>I78*Maksumäärad!G5</f>
        <v>19266</v>
      </c>
      <c r="J79" s="184">
        <f>J78*Maksumäärad!H5</f>
        <v>19266</v>
      </c>
      <c r="K79" s="184">
        <f>K78*Maksumäärad!I5</f>
        <v>19266</v>
      </c>
      <c r="L79" s="184">
        <f>L78*Maksumäärad!J5</f>
        <v>19266</v>
      </c>
      <c r="M79" s="184">
        <f>M78*Maksumäärad!K5</f>
        <v>19266</v>
      </c>
      <c r="N79" s="184">
        <f>N78*Maksumäärad!L5</f>
        <v>19266</v>
      </c>
      <c r="O79" s="184">
        <f>O78*Maksumäärad!M5</f>
        <v>19266</v>
      </c>
      <c r="P79" s="184">
        <f>P78*Maksumäärad!N5</f>
        <v>19266</v>
      </c>
      <c r="Q79" s="184">
        <f>Q78*Maksumäärad!O5</f>
        <v>19266</v>
      </c>
      <c r="R79" s="184">
        <f>R78*Maksumäärad!P5</f>
        <v>19266</v>
      </c>
      <c r="S79" s="182"/>
      <c r="T79" s="182"/>
      <c r="U79" s="183"/>
    </row>
    <row r="80" spans="1:21" x14ac:dyDescent="0.25">
      <c r="A80" s="586" t="s">
        <v>28</v>
      </c>
      <c r="B80" s="587"/>
      <c r="C80" s="529"/>
      <c r="D80" s="185">
        <f t="shared" ref="D80:M80" si="88">SUM(D78:D79)</f>
        <v>0</v>
      </c>
      <c r="E80" s="185">
        <f t="shared" si="88"/>
        <v>0</v>
      </c>
      <c r="F80" s="185">
        <f t="shared" si="88"/>
        <v>32112</v>
      </c>
      <c r="G80" s="185">
        <f t="shared" si="88"/>
        <v>46562.400000000001</v>
      </c>
      <c r="H80" s="185">
        <f t="shared" si="88"/>
        <v>64224</v>
      </c>
      <c r="I80" s="185">
        <f t="shared" si="88"/>
        <v>76266</v>
      </c>
      <c r="J80" s="185">
        <f t="shared" si="88"/>
        <v>76266</v>
      </c>
      <c r="K80" s="185">
        <f t="shared" si="88"/>
        <v>76266</v>
      </c>
      <c r="L80" s="185">
        <f t="shared" si="88"/>
        <v>76266</v>
      </c>
      <c r="M80" s="185">
        <f t="shared" si="88"/>
        <v>76266</v>
      </c>
      <c r="N80" s="185">
        <f t="shared" ref="N80:R80" si="89">SUM(N78:N79)</f>
        <v>76266</v>
      </c>
      <c r="O80" s="185">
        <f t="shared" si="89"/>
        <v>76266</v>
      </c>
      <c r="P80" s="185">
        <f t="shared" si="89"/>
        <v>76266</v>
      </c>
      <c r="Q80" s="185">
        <f t="shared" si="89"/>
        <v>76266</v>
      </c>
      <c r="R80" s="185">
        <f t="shared" si="89"/>
        <v>76266</v>
      </c>
      <c r="S80" s="182"/>
      <c r="T80" s="182"/>
      <c r="U80" s="183"/>
    </row>
    <row r="81" spans="1:21" ht="4.5" customHeight="1" x14ac:dyDescent="0.25">
      <c r="A81" s="520"/>
      <c r="B81" s="521"/>
      <c r="C81" s="522"/>
      <c r="D81" s="186"/>
      <c r="E81" s="186"/>
      <c r="F81" s="186"/>
      <c r="G81" s="186"/>
      <c r="H81" s="186"/>
      <c r="I81" s="186"/>
      <c r="J81" s="186"/>
      <c r="K81" s="186"/>
      <c r="L81" s="186"/>
      <c r="M81" s="186"/>
      <c r="N81" s="186"/>
      <c r="O81" s="186"/>
      <c r="P81" s="186"/>
      <c r="Q81" s="186"/>
      <c r="R81" s="187"/>
      <c r="S81" s="182"/>
      <c r="T81" s="182"/>
      <c r="U81" s="183"/>
    </row>
    <row r="82" spans="1:21" x14ac:dyDescent="0.25">
      <c r="A82" s="582" t="s">
        <v>328</v>
      </c>
      <c r="B82" s="513" t="s">
        <v>329</v>
      </c>
      <c r="C82" s="514" t="s">
        <v>3</v>
      </c>
      <c r="D82" s="171"/>
      <c r="E82" s="171"/>
      <c r="F82" s="171">
        <f>F9*Eeldused_muugi!F7</f>
        <v>33750</v>
      </c>
      <c r="G82" s="171">
        <f>G9*Eeldused_muugi!G7</f>
        <v>45000</v>
      </c>
      <c r="H82" s="171">
        <f>H9*Eeldused_muugi!H7</f>
        <v>58500</v>
      </c>
      <c r="I82" s="171">
        <f>I9*Eeldused_muugi!I7</f>
        <v>67500</v>
      </c>
      <c r="J82" s="171">
        <f>J9*Eeldused_muugi!J7</f>
        <v>67500</v>
      </c>
      <c r="K82" s="171">
        <f>K9*Eeldused_muugi!K7</f>
        <v>67500</v>
      </c>
      <c r="L82" s="171">
        <f>L9*Eeldused_muugi!L7</f>
        <v>67500</v>
      </c>
      <c r="M82" s="171">
        <f>M9*Eeldused_muugi!M7</f>
        <v>67500</v>
      </c>
      <c r="N82" s="171">
        <f>N9*Eeldused_muugi!N7</f>
        <v>67500</v>
      </c>
      <c r="O82" s="171">
        <f>O9*Eeldused_muugi!O7</f>
        <v>67500</v>
      </c>
      <c r="P82" s="171">
        <f>P9*Eeldused_muugi!P7</f>
        <v>67500</v>
      </c>
      <c r="Q82" s="171">
        <f>Q9*Eeldused_muugi!Q7</f>
        <v>67500</v>
      </c>
      <c r="R82" s="171">
        <f>R9*Eeldused_muugi!R7</f>
        <v>67500</v>
      </c>
      <c r="S82" s="182"/>
      <c r="T82" s="182"/>
      <c r="U82" s="183"/>
    </row>
    <row r="83" spans="1:21" x14ac:dyDescent="0.25">
      <c r="A83" s="582"/>
      <c r="B83" s="513" t="s">
        <v>330</v>
      </c>
      <c r="C83" s="514" t="s">
        <v>3</v>
      </c>
      <c r="D83" s="171"/>
      <c r="E83" s="171"/>
      <c r="F83" s="171">
        <f>Eeldused_muugi!F8*Eeldused_muugi!F10*12</f>
        <v>9462</v>
      </c>
      <c r="G83" s="171">
        <f>Eeldused_muugi!G8*Eeldused_muugi!G10*12</f>
        <v>9935.0999999999985</v>
      </c>
      <c r="H83" s="171">
        <f>Eeldused_muugi!H8*Eeldused_muugi!H10*12</f>
        <v>9935.0999999999985</v>
      </c>
      <c r="I83" s="171">
        <f>Eeldused_muugi!I8*Eeldused_muugi!I10*12</f>
        <v>9935.0999999999985</v>
      </c>
      <c r="J83" s="171">
        <f>Eeldused_muugi!J8*Eeldused_muugi!J10*12</f>
        <v>9935.0999999999985</v>
      </c>
      <c r="K83" s="171">
        <f>Eeldused_muugi!K8*Eeldused_muugi!K10*12</f>
        <v>9935.0999999999985</v>
      </c>
      <c r="L83" s="171">
        <f>Eeldused_muugi!L8*Eeldused_muugi!L10*12</f>
        <v>9935.0999999999985</v>
      </c>
      <c r="M83" s="171">
        <f>Eeldused_muugi!M8*Eeldused_muugi!M10*12</f>
        <v>9935.0999999999985</v>
      </c>
      <c r="N83" s="171">
        <f>Eeldused_muugi!N8*Eeldused_muugi!N10*12</f>
        <v>9935.0999999999985</v>
      </c>
      <c r="O83" s="171">
        <f>Eeldused_muugi!O8*Eeldused_muugi!O10*12</f>
        <v>9935.0999999999985</v>
      </c>
      <c r="P83" s="171">
        <f>Eeldused_muugi!P8*Eeldused_muugi!P10*12</f>
        <v>9935.0999999999985</v>
      </c>
      <c r="Q83" s="171">
        <f>Eeldused_muugi!Q8*Eeldused_muugi!Q10*12</f>
        <v>9935.0999999999985</v>
      </c>
      <c r="R83" s="171">
        <f>Eeldused_muugi!R8*Eeldused_muugi!R10*12</f>
        <v>9935.0999999999985</v>
      </c>
      <c r="S83" s="182"/>
      <c r="T83" s="182"/>
      <c r="U83" s="183"/>
    </row>
    <row r="84" spans="1:21" x14ac:dyDescent="0.25">
      <c r="A84" s="582"/>
      <c r="B84" s="513" t="s">
        <v>331</v>
      </c>
      <c r="C84" s="514" t="s">
        <v>3</v>
      </c>
      <c r="D84" s="171"/>
      <c r="E84" s="171"/>
      <c r="F84" s="171">
        <f>Eeldused_muugi!F15*Eeldused_muugi!F9/1000*Eeldused_muugi!F16</f>
        <v>1514.6769599999993</v>
      </c>
      <c r="G84" s="171">
        <f>Eeldused_muugi!G15*Eeldused_muugi!G9/1000*Eeldused_muugi!G16</f>
        <v>1514.6769599999993</v>
      </c>
      <c r="H84" s="171">
        <f>Eeldused_muugi!H15*Eeldused_muugi!H9/1000*Eeldused_muugi!H16</f>
        <v>1514.6769599999993</v>
      </c>
      <c r="I84" s="171">
        <f>Eeldused_muugi!I15*Eeldused_muugi!I9/1000*Eeldused_muugi!I16</f>
        <v>1514.6769599999993</v>
      </c>
      <c r="J84" s="171">
        <f>Eeldused_muugi!J15*Eeldused_muugi!J9/1000*Eeldused_muugi!J16</f>
        <v>1514.6769599999993</v>
      </c>
      <c r="K84" s="171">
        <f>Eeldused_muugi!K15*Eeldused_muugi!K9/1000*Eeldused_muugi!K16</f>
        <v>1514.6769599999993</v>
      </c>
      <c r="L84" s="171">
        <f>Eeldused_muugi!L15*Eeldused_muugi!L9/1000*Eeldused_muugi!L16</f>
        <v>1514.6769599999993</v>
      </c>
      <c r="M84" s="171">
        <f>Eeldused_muugi!M15*Eeldused_muugi!M9/1000*Eeldused_muugi!M16</f>
        <v>1514.6769599999993</v>
      </c>
      <c r="N84" s="171">
        <f>Eeldused_muugi!N15*Eeldused_muugi!N9/1000*Eeldused_muugi!N16</f>
        <v>1514.6769599999993</v>
      </c>
      <c r="O84" s="171">
        <f>Eeldused_muugi!O15*Eeldused_muugi!O9/1000*Eeldused_muugi!O16</f>
        <v>1514.6769599999993</v>
      </c>
      <c r="P84" s="171">
        <f>Eeldused_muugi!P15*Eeldused_muugi!P9/1000*Eeldused_muugi!P16</f>
        <v>1514.6769599999993</v>
      </c>
      <c r="Q84" s="171">
        <f>Eeldused_muugi!Q15*Eeldused_muugi!Q9/1000*Eeldused_muugi!Q16</f>
        <v>1514.6769599999993</v>
      </c>
      <c r="R84" s="171">
        <f>Eeldused_muugi!R15*Eeldused_muugi!R9/1000*Eeldused_muugi!R16</f>
        <v>1514.6769599999993</v>
      </c>
      <c r="S84" s="182"/>
      <c r="T84" s="182"/>
      <c r="U84" s="183"/>
    </row>
    <row r="85" spans="1:21" x14ac:dyDescent="0.25">
      <c r="A85" s="582"/>
      <c r="B85" s="513" t="s">
        <v>29</v>
      </c>
      <c r="C85" s="514" t="s">
        <v>3</v>
      </c>
      <c r="D85" s="171"/>
      <c r="E85" s="171"/>
      <c r="F85" s="171">
        <f>Eeldused_muugi!F17*Eeldused_muugi!F18*F7</f>
        <v>3948.75</v>
      </c>
      <c r="G85" s="171">
        <f>Eeldused_muugi!G17*Eeldused_muugi!G18*G7</f>
        <v>5265</v>
      </c>
      <c r="H85" s="171">
        <f>Eeldused_muugi!H17*Eeldused_muugi!H18*H7</f>
        <v>6844.5</v>
      </c>
      <c r="I85" s="171">
        <f>Eeldused_muugi!I17*Eeldused_muugi!I18*I7</f>
        <v>7897.5</v>
      </c>
      <c r="J85" s="171">
        <f>Eeldused_muugi!J17*Eeldused_muugi!J18*J7</f>
        <v>7897.5</v>
      </c>
      <c r="K85" s="171">
        <f>Eeldused_muugi!K17*Eeldused_muugi!K18*K7</f>
        <v>7897.5</v>
      </c>
      <c r="L85" s="171">
        <f>Eeldused_muugi!L17*Eeldused_muugi!L18*L7</f>
        <v>7897.5</v>
      </c>
      <c r="M85" s="171">
        <f>Eeldused_muugi!M17*Eeldused_muugi!M18*M7</f>
        <v>7897.5</v>
      </c>
      <c r="N85" s="171">
        <f>Eeldused_muugi!N17*Eeldused_muugi!N18*N7</f>
        <v>7897.5</v>
      </c>
      <c r="O85" s="171">
        <f>Eeldused_muugi!O17*Eeldused_muugi!O18*O7</f>
        <v>7897.5</v>
      </c>
      <c r="P85" s="171">
        <f>Eeldused_muugi!P17*Eeldused_muugi!P18*P7</f>
        <v>7897.5</v>
      </c>
      <c r="Q85" s="171">
        <f>Eeldused_muugi!Q17*Eeldused_muugi!Q18*Q7</f>
        <v>7897.5</v>
      </c>
      <c r="R85" s="171">
        <f>Eeldused_muugi!R17*Eeldused_muugi!R18*R7</f>
        <v>7897.5</v>
      </c>
      <c r="S85" s="182"/>
      <c r="T85" s="182"/>
      <c r="U85" s="183"/>
    </row>
    <row r="86" spans="1:21" x14ac:dyDescent="0.25">
      <c r="A86" s="582"/>
      <c r="B86" s="513" t="s">
        <v>257</v>
      </c>
      <c r="C86" s="514" t="s">
        <v>3</v>
      </c>
      <c r="D86" s="171"/>
      <c r="E86" s="171"/>
      <c r="F86" s="171">
        <f>Eeldused_muugi!F11*Eeldused_muugi!F12*F7</f>
        <v>1068.75</v>
      </c>
      <c r="G86" s="171">
        <f>Eeldused_muugi!G11*Eeldused_muugi!G12*G7</f>
        <v>1424.9999999999998</v>
      </c>
      <c r="H86" s="171">
        <f>Eeldused_muugi!H11*Eeldused_muugi!H12*H7</f>
        <v>1852.4999999999998</v>
      </c>
      <c r="I86" s="171">
        <f>Eeldused_muugi!I11*Eeldused_muugi!I12*I7</f>
        <v>2137.5</v>
      </c>
      <c r="J86" s="171">
        <f>Eeldused_muugi!J11*Eeldused_muugi!J12*J7</f>
        <v>2137.5</v>
      </c>
      <c r="K86" s="171">
        <f>Eeldused_muugi!K11*Eeldused_muugi!K12*K7</f>
        <v>2137.5</v>
      </c>
      <c r="L86" s="171">
        <f>Eeldused_muugi!L11*Eeldused_muugi!L12*L7</f>
        <v>2137.5</v>
      </c>
      <c r="M86" s="171">
        <f>Eeldused_muugi!M11*Eeldused_muugi!M12*M7</f>
        <v>2137.5</v>
      </c>
      <c r="N86" s="171">
        <f>Eeldused_muugi!N11*Eeldused_muugi!N12*N7</f>
        <v>2137.5</v>
      </c>
      <c r="O86" s="171">
        <f>Eeldused_muugi!O11*Eeldused_muugi!O12*O7</f>
        <v>2137.5</v>
      </c>
      <c r="P86" s="171">
        <f>Eeldused_muugi!P11*Eeldused_muugi!P12*P7</f>
        <v>2137.5</v>
      </c>
      <c r="Q86" s="171">
        <f>Eeldused_muugi!Q11*Eeldused_muugi!Q12*Q7</f>
        <v>2137.5</v>
      </c>
      <c r="R86" s="171">
        <f>Eeldused_muugi!R11*Eeldused_muugi!R12*R7</f>
        <v>2137.5</v>
      </c>
      <c r="S86" s="182"/>
      <c r="T86" s="182"/>
      <c r="U86" s="183"/>
    </row>
    <row r="87" spans="1:21" x14ac:dyDescent="0.25">
      <c r="A87" s="582"/>
      <c r="B87" s="513" t="s">
        <v>332</v>
      </c>
      <c r="C87" s="514" t="s">
        <v>3</v>
      </c>
      <c r="D87" s="171"/>
      <c r="E87" s="171"/>
      <c r="F87" s="171">
        <f>Eeldused_muugi!F13*Eeldused_muugi!F14*F7</f>
        <v>1312.5000000000002</v>
      </c>
      <c r="G87" s="171">
        <f>Eeldused_muugi!G13*Eeldused_muugi!G14*G7</f>
        <v>1750.0000000000002</v>
      </c>
      <c r="H87" s="171">
        <f>Eeldused_muugi!H13*Eeldused_muugi!H14*H7</f>
        <v>2275</v>
      </c>
      <c r="I87" s="171">
        <f>Eeldused_muugi!I13*Eeldused_muugi!I14*I7</f>
        <v>2625.0000000000005</v>
      </c>
      <c r="J87" s="171">
        <f>Eeldused_muugi!J13*Eeldused_muugi!J14*J7</f>
        <v>2625.0000000000005</v>
      </c>
      <c r="K87" s="171">
        <f>Eeldused_muugi!K13*Eeldused_muugi!K14*K7</f>
        <v>2625.0000000000005</v>
      </c>
      <c r="L87" s="171">
        <f>Eeldused_muugi!L13*Eeldused_muugi!L14*L7</f>
        <v>2625.0000000000005</v>
      </c>
      <c r="M87" s="171">
        <f>Eeldused_muugi!M13*Eeldused_muugi!M14*M7</f>
        <v>2625.0000000000005</v>
      </c>
      <c r="N87" s="171">
        <f>Eeldused_muugi!N13*Eeldused_muugi!N14*N7</f>
        <v>2625.0000000000005</v>
      </c>
      <c r="O87" s="171">
        <f>Eeldused_muugi!O13*Eeldused_muugi!O14*O7</f>
        <v>2625.0000000000005</v>
      </c>
      <c r="P87" s="171">
        <f>Eeldused_muugi!P13*Eeldused_muugi!P14*P7</f>
        <v>2625.0000000000005</v>
      </c>
      <c r="Q87" s="171">
        <f>Eeldused_muugi!Q13*Eeldused_muugi!Q14*Q7</f>
        <v>2625.0000000000005</v>
      </c>
      <c r="R87" s="171">
        <f>Eeldused_muugi!R13*Eeldused_muugi!R14*R7</f>
        <v>2625.0000000000005</v>
      </c>
      <c r="S87" s="182"/>
      <c r="T87" s="182"/>
      <c r="U87" s="183"/>
    </row>
    <row r="88" spans="1:21" x14ac:dyDescent="0.25">
      <c r="A88" s="582"/>
      <c r="B88" s="513" t="s">
        <v>307</v>
      </c>
      <c r="C88" s="514" t="s">
        <v>3</v>
      </c>
      <c r="D88" s="171"/>
      <c r="E88" s="171"/>
      <c r="F88" s="171">
        <v>2000</v>
      </c>
      <c r="G88" s="171">
        <f>F88</f>
        <v>2000</v>
      </c>
      <c r="H88" s="171">
        <f t="shared" ref="H88:R88" si="90">G88</f>
        <v>2000</v>
      </c>
      <c r="I88" s="171">
        <f t="shared" si="90"/>
        <v>2000</v>
      </c>
      <c r="J88" s="171">
        <f t="shared" si="90"/>
        <v>2000</v>
      </c>
      <c r="K88" s="171">
        <f t="shared" si="90"/>
        <v>2000</v>
      </c>
      <c r="L88" s="171">
        <f t="shared" si="90"/>
        <v>2000</v>
      </c>
      <c r="M88" s="171">
        <f t="shared" si="90"/>
        <v>2000</v>
      </c>
      <c r="N88" s="171">
        <f t="shared" si="90"/>
        <v>2000</v>
      </c>
      <c r="O88" s="171">
        <f t="shared" si="90"/>
        <v>2000</v>
      </c>
      <c r="P88" s="171">
        <f t="shared" si="90"/>
        <v>2000</v>
      </c>
      <c r="Q88" s="171">
        <f t="shared" si="90"/>
        <v>2000</v>
      </c>
      <c r="R88" s="171">
        <f t="shared" si="90"/>
        <v>2000</v>
      </c>
      <c r="S88" s="182"/>
      <c r="T88" s="182"/>
      <c r="U88" s="183"/>
    </row>
    <row r="89" spans="1:21" x14ac:dyDescent="0.25">
      <c r="A89" s="582"/>
      <c r="B89" s="513"/>
      <c r="C89" s="514" t="s">
        <v>3</v>
      </c>
      <c r="D89" s="171"/>
      <c r="E89" s="171"/>
      <c r="F89" s="171"/>
      <c r="G89" s="171"/>
      <c r="H89" s="171"/>
      <c r="I89" s="171"/>
      <c r="J89" s="171"/>
      <c r="K89" s="171"/>
      <c r="L89" s="171"/>
      <c r="M89" s="171"/>
      <c r="N89" s="171"/>
      <c r="O89" s="171"/>
      <c r="P89" s="171"/>
      <c r="Q89" s="171"/>
      <c r="R89" s="171"/>
      <c r="S89" s="182"/>
      <c r="T89" s="182"/>
      <c r="U89" s="183"/>
    </row>
    <row r="90" spans="1:21" hidden="1" x14ac:dyDescent="0.25">
      <c r="A90" s="582"/>
      <c r="B90" s="513" t="s">
        <v>54</v>
      </c>
      <c r="C90" s="514" t="s">
        <v>3</v>
      </c>
      <c r="D90" s="171"/>
      <c r="E90" s="171"/>
      <c r="F90" s="171"/>
      <c r="G90" s="171"/>
      <c r="H90" s="171"/>
      <c r="I90" s="171"/>
      <c r="J90" s="171"/>
      <c r="K90" s="171"/>
      <c r="L90" s="171"/>
      <c r="M90" s="171"/>
      <c r="N90" s="171"/>
      <c r="O90" s="171"/>
      <c r="P90" s="171"/>
      <c r="Q90" s="171"/>
      <c r="R90" s="171"/>
      <c r="S90" s="182"/>
      <c r="T90" s="182"/>
      <c r="U90" s="183"/>
    </row>
    <row r="91" spans="1:21" hidden="1" x14ac:dyDescent="0.25">
      <c r="A91" s="582"/>
      <c r="B91" s="513" t="s">
        <v>55</v>
      </c>
      <c r="C91" s="514" t="s">
        <v>3</v>
      </c>
      <c r="D91" s="171"/>
      <c r="E91" s="171"/>
      <c r="F91" s="171"/>
      <c r="G91" s="171"/>
      <c r="H91" s="171"/>
      <c r="I91" s="171"/>
      <c r="J91" s="171"/>
      <c r="K91" s="171"/>
      <c r="L91" s="171"/>
      <c r="M91" s="171"/>
      <c r="N91" s="171"/>
      <c r="O91" s="171"/>
      <c r="P91" s="171"/>
      <c r="Q91" s="171"/>
      <c r="R91" s="171"/>
      <c r="S91" s="182"/>
      <c r="T91" s="182"/>
      <c r="U91" s="183"/>
    </row>
    <row r="92" spans="1:21" ht="29.25" customHeight="1" x14ac:dyDescent="0.25">
      <c r="A92" s="588" t="s">
        <v>333</v>
      </c>
      <c r="B92" s="589"/>
      <c r="C92" s="529"/>
      <c r="D92" s="185">
        <f t="shared" ref="D92:R92" si="91">SUM(D82:D91)</f>
        <v>0</v>
      </c>
      <c r="E92" s="185">
        <f t="shared" si="91"/>
        <v>0</v>
      </c>
      <c r="F92" s="185">
        <f t="shared" si="91"/>
        <v>53056.676959999997</v>
      </c>
      <c r="G92" s="185">
        <f t="shared" si="91"/>
        <v>66889.776959999988</v>
      </c>
      <c r="H92" s="185">
        <f t="shared" si="91"/>
        <v>82921.776960000003</v>
      </c>
      <c r="I92" s="185">
        <f t="shared" si="91"/>
        <v>93609.776960000003</v>
      </c>
      <c r="J92" s="185">
        <f t="shared" si="91"/>
        <v>93609.776960000003</v>
      </c>
      <c r="K92" s="185">
        <f t="shared" si="91"/>
        <v>93609.776960000003</v>
      </c>
      <c r="L92" s="185">
        <f t="shared" si="91"/>
        <v>93609.776960000003</v>
      </c>
      <c r="M92" s="185">
        <f t="shared" si="91"/>
        <v>93609.776960000003</v>
      </c>
      <c r="N92" s="185">
        <f t="shared" si="91"/>
        <v>93609.776960000003</v>
      </c>
      <c r="O92" s="185">
        <f t="shared" si="91"/>
        <v>93609.776960000003</v>
      </c>
      <c r="P92" s="185">
        <f t="shared" si="91"/>
        <v>93609.776960000003</v>
      </c>
      <c r="Q92" s="185">
        <f t="shared" si="91"/>
        <v>93609.776960000003</v>
      </c>
      <c r="R92" s="185">
        <f t="shared" si="91"/>
        <v>93609.776960000003</v>
      </c>
      <c r="S92" s="182"/>
      <c r="T92" s="182"/>
      <c r="U92" s="183"/>
    </row>
    <row r="93" spans="1:21" ht="4.5" customHeight="1" x14ac:dyDescent="0.25">
      <c r="A93" s="520"/>
      <c r="B93" s="521"/>
      <c r="C93" s="522"/>
      <c r="D93" s="186"/>
      <c r="E93" s="186"/>
      <c r="F93" s="186"/>
      <c r="G93" s="186"/>
      <c r="H93" s="186"/>
      <c r="I93" s="186"/>
      <c r="J93" s="186"/>
      <c r="K93" s="186"/>
      <c r="L93" s="186"/>
      <c r="M93" s="186"/>
      <c r="N93" s="186"/>
      <c r="O93" s="186"/>
      <c r="P93" s="186"/>
      <c r="Q93" s="186"/>
      <c r="R93" s="187"/>
      <c r="S93" s="182"/>
      <c r="T93" s="182"/>
      <c r="U93" s="183"/>
    </row>
    <row r="94" spans="1:21" hidden="1" x14ac:dyDescent="0.25">
      <c r="A94" s="590"/>
      <c r="B94" s="513"/>
      <c r="C94" s="514" t="s">
        <v>3</v>
      </c>
      <c r="D94" s="171"/>
      <c r="E94" s="171"/>
      <c r="F94" s="171"/>
      <c r="G94" s="171"/>
      <c r="H94" s="171"/>
      <c r="I94" s="171"/>
      <c r="J94" s="171"/>
      <c r="K94" s="171"/>
      <c r="L94" s="171"/>
      <c r="M94" s="171"/>
      <c r="N94" s="171"/>
      <c r="O94" s="171"/>
      <c r="P94" s="171"/>
      <c r="Q94" s="171"/>
      <c r="R94" s="171"/>
      <c r="S94" s="182"/>
      <c r="T94" s="182"/>
      <c r="U94" s="183"/>
    </row>
    <row r="95" spans="1:21" hidden="1" x14ac:dyDescent="0.25">
      <c r="A95" s="591"/>
      <c r="B95" s="513"/>
      <c r="C95" s="514" t="s">
        <v>3</v>
      </c>
      <c r="D95" s="171"/>
      <c r="E95" s="171"/>
      <c r="F95" s="171"/>
      <c r="G95" s="171"/>
      <c r="H95" s="171"/>
      <c r="I95" s="171"/>
      <c r="J95" s="171"/>
      <c r="K95" s="171"/>
      <c r="L95" s="171"/>
      <c r="M95" s="171"/>
      <c r="N95" s="171"/>
      <c r="O95" s="171"/>
      <c r="P95" s="171"/>
      <c r="Q95" s="171"/>
      <c r="R95" s="171"/>
      <c r="S95" s="182"/>
      <c r="T95" s="182"/>
      <c r="U95" s="183"/>
    </row>
    <row r="96" spans="1:21" hidden="1" x14ac:dyDescent="0.25">
      <c r="A96" s="591"/>
      <c r="B96" s="513"/>
      <c r="C96" s="514" t="s">
        <v>3</v>
      </c>
      <c r="D96" s="171"/>
      <c r="E96" s="171"/>
      <c r="F96" s="171"/>
      <c r="G96" s="171"/>
      <c r="H96" s="171"/>
      <c r="I96" s="171"/>
      <c r="J96" s="171"/>
      <c r="K96" s="171"/>
      <c r="L96" s="171"/>
      <c r="M96" s="171"/>
      <c r="N96" s="171"/>
      <c r="O96" s="171"/>
      <c r="P96" s="171"/>
      <c r="Q96" s="171"/>
      <c r="R96" s="171"/>
      <c r="S96" s="182"/>
      <c r="T96" s="182"/>
      <c r="U96" s="183"/>
    </row>
    <row r="97" spans="1:21" hidden="1" x14ac:dyDescent="0.25">
      <c r="A97" s="591"/>
      <c r="B97" s="513"/>
      <c r="C97" s="514" t="s">
        <v>3</v>
      </c>
      <c r="D97" s="171"/>
      <c r="E97" s="171"/>
      <c r="F97" s="171"/>
      <c r="G97" s="171"/>
      <c r="H97" s="171"/>
      <c r="I97" s="171"/>
      <c r="J97" s="171"/>
      <c r="K97" s="171"/>
      <c r="L97" s="171"/>
      <c r="M97" s="171"/>
      <c r="N97" s="171"/>
      <c r="O97" s="171"/>
      <c r="P97" s="171"/>
      <c r="Q97" s="171"/>
      <c r="R97" s="171"/>
      <c r="S97" s="182"/>
      <c r="T97" s="182"/>
      <c r="U97" s="183"/>
    </row>
    <row r="98" spans="1:21" hidden="1" x14ac:dyDescent="0.25">
      <c r="A98" s="591"/>
      <c r="B98" s="513" t="s">
        <v>30</v>
      </c>
      <c r="C98" s="514" t="s">
        <v>3</v>
      </c>
      <c r="D98" s="171"/>
      <c r="E98" s="171"/>
      <c r="F98" s="171"/>
      <c r="G98" s="171"/>
      <c r="H98" s="171"/>
      <c r="I98" s="171"/>
      <c r="J98" s="171"/>
      <c r="K98" s="171"/>
      <c r="L98" s="171"/>
      <c r="M98" s="171"/>
      <c r="N98" s="171"/>
      <c r="O98" s="171"/>
      <c r="P98" s="171"/>
      <c r="Q98" s="171"/>
      <c r="R98" s="171"/>
      <c r="S98" s="182"/>
      <c r="T98" s="182"/>
      <c r="U98" s="183"/>
    </row>
    <row r="99" spans="1:21" hidden="1" outlineLevel="1" x14ac:dyDescent="0.25">
      <c r="A99" s="591"/>
      <c r="B99" s="513" t="s">
        <v>31</v>
      </c>
      <c r="C99" s="514" t="s">
        <v>3</v>
      </c>
      <c r="D99" s="171"/>
      <c r="E99" s="171"/>
      <c r="F99" s="171"/>
      <c r="G99" s="171"/>
      <c r="H99" s="171"/>
      <c r="I99" s="171"/>
      <c r="J99" s="171"/>
      <c r="K99" s="171"/>
      <c r="L99" s="171"/>
      <c r="M99" s="171"/>
      <c r="N99" s="171"/>
      <c r="O99" s="171"/>
      <c r="P99" s="171"/>
      <c r="Q99" s="171"/>
      <c r="R99" s="171"/>
      <c r="S99" s="182"/>
      <c r="T99" s="182"/>
      <c r="U99" s="183"/>
    </row>
    <row r="100" spans="1:21" hidden="1" outlineLevel="1" x14ac:dyDescent="0.25">
      <c r="A100" s="591"/>
      <c r="B100" s="513" t="s">
        <v>32</v>
      </c>
      <c r="C100" s="514" t="s">
        <v>3</v>
      </c>
      <c r="D100" s="171"/>
      <c r="E100" s="171"/>
      <c r="F100" s="171"/>
      <c r="G100" s="171"/>
      <c r="H100" s="171"/>
      <c r="I100" s="171"/>
      <c r="J100" s="171"/>
      <c r="K100" s="171"/>
      <c r="L100" s="171"/>
      <c r="M100" s="171"/>
      <c r="N100" s="171"/>
      <c r="O100" s="171"/>
      <c r="P100" s="171"/>
      <c r="Q100" s="171"/>
      <c r="R100" s="171"/>
      <c r="S100" s="182"/>
      <c r="T100" s="182"/>
      <c r="U100" s="183"/>
    </row>
    <row r="101" spans="1:21" hidden="1" outlineLevel="1" x14ac:dyDescent="0.25">
      <c r="A101" s="591"/>
      <c r="B101" s="513" t="s">
        <v>33</v>
      </c>
      <c r="C101" s="514" t="s">
        <v>3</v>
      </c>
      <c r="D101" s="171"/>
      <c r="E101" s="171"/>
      <c r="F101" s="171"/>
      <c r="G101" s="171"/>
      <c r="H101" s="171"/>
      <c r="I101" s="171"/>
      <c r="J101" s="171"/>
      <c r="K101" s="171"/>
      <c r="L101" s="171"/>
      <c r="M101" s="171"/>
      <c r="N101" s="171"/>
      <c r="O101" s="171"/>
      <c r="P101" s="171"/>
      <c r="Q101" s="171"/>
      <c r="R101" s="171"/>
      <c r="S101" s="182"/>
      <c r="T101" s="182"/>
      <c r="U101" s="183"/>
    </row>
    <row r="102" spans="1:21" hidden="1" outlineLevel="1" x14ac:dyDescent="0.25">
      <c r="A102" s="591"/>
      <c r="B102" s="513" t="s">
        <v>34</v>
      </c>
      <c r="C102" s="514" t="s">
        <v>3</v>
      </c>
      <c r="D102" s="171"/>
      <c r="E102" s="171"/>
      <c r="F102" s="171"/>
      <c r="G102" s="171"/>
      <c r="H102" s="171"/>
      <c r="I102" s="171"/>
      <c r="J102" s="171"/>
      <c r="K102" s="171"/>
      <c r="L102" s="171"/>
      <c r="M102" s="171"/>
      <c r="N102" s="171"/>
      <c r="O102" s="171"/>
      <c r="P102" s="171"/>
      <c r="Q102" s="171"/>
      <c r="R102" s="171"/>
      <c r="S102" s="182"/>
      <c r="T102" s="182"/>
      <c r="U102" s="183"/>
    </row>
    <row r="103" spans="1:21" hidden="1" outlineLevel="1" x14ac:dyDescent="0.25">
      <c r="A103" s="592"/>
      <c r="B103" s="513" t="s">
        <v>35</v>
      </c>
      <c r="C103" s="514" t="s">
        <v>3</v>
      </c>
      <c r="D103" s="171"/>
      <c r="E103" s="171"/>
      <c r="F103" s="171"/>
      <c r="G103" s="171"/>
      <c r="H103" s="171"/>
      <c r="I103" s="171"/>
      <c r="J103" s="171"/>
      <c r="K103" s="171"/>
      <c r="L103" s="171"/>
      <c r="M103" s="171"/>
      <c r="N103" s="171"/>
      <c r="O103" s="171"/>
      <c r="P103" s="171"/>
      <c r="Q103" s="171"/>
      <c r="R103" s="171"/>
      <c r="S103" s="182"/>
      <c r="T103" s="182"/>
      <c r="U103" s="183"/>
    </row>
    <row r="104" spans="1:21" s="190" customFormat="1" hidden="1" collapsed="1" x14ac:dyDescent="0.25">
      <c r="A104" s="586"/>
      <c r="B104" s="587"/>
      <c r="C104" s="529"/>
      <c r="D104" s="185">
        <f t="shared" ref="D104:R104" si="92">SUM(D94:D103)</f>
        <v>0</v>
      </c>
      <c r="E104" s="185">
        <f t="shared" si="92"/>
        <v>0</v>
      </c>
      <c r="F104" s="185">
        <f t="shared" si="92"/>
        <v>0</v>
      </c>
      <c r="G104" s="185">
        <f t="shared" si="92"/>
        <v>0</v>
      </c>
      <c r="H104" s="185">
        <f t="shared" si="92"/>
        <v>0</v>
      </c>
      <c r="I104" s="185">
        <f t="shared" si="92"/>
        <v>0</v>
      </c>
      <c r="J104" s="185">
        <f t="shared" si="92"/>
        <v>0</v>
      </c>
      <c r="K104" s="185">
        <f t="shared" si="92"/>
        <v>0</v>
      </c>
      <c r="L104" s="185">
        <f t="shared" si="92"/>
        <v>0</v>
      </c>
      <c r="M104" s="185">
        <f t="shared" si="92"/>
        <v>0</v>
      </c>
      <c r="N104" s="185">
        <f t="shared" si="92"/>
        <v>0</v>
      </c>
      <c r="O104" s="185">
        <f t="shared" si="92"/>
        <v>0</v>
      </c>
      <c r="P104" s="185">
        <f t="shared" si="92"/>
        <v>0</v>
      </c>
      <c r="Q104" s="185">
        <f t="shared" si="92"/>
        <v>0</v>
      </c>
      <c r="R104" s="185">
        <f t="shared" si="92"/>
        <v>0</v>
      </c>
      <c r="S104" s="188"/>
      <c r="T104" s="188"/>
      <c r="U104" s="189"/>
    </row>
    <row r="105" spans="1:21" ht="4.5" hidden="1" customHeight="1" x14ac:dyDescent="0.25">
      <c r="A105" s="520"/>
      <c r="B105" s="521"/>
      <c r="C105" s="522"/>
      <c r="D105" s="186"/>
      <c r="E105" s="186"/>
      <c r="F105" s="186"/>
      <c r="G105" s="186"/>
      <c r="H105" s="186"/>
      <c r="I105" s="186"/>
      <c r="J105" s="186"/>
      <c r="K105" s="186"/>
      <c r="L105" s="186"/>
      <c r="M105" s="186"/>
      <c r="N105" s="186"/>
      <c r="O105" s="186"/>
      <c r="P105" s="186"/>
      <c r="Q105" s="186"/>
      <c r="R105" s="187"/>
      <c r="S105" s="182"/>
      <c r="T105" s="182"/>
      <c r="U105" s="183"/>
    </row>
    <row r="106" spans="1:21" ht="16.5" hidden="1" customHeight="1" x14ac:dyDescent="0.25">
      <c r="A106" s="585"/>
      <c r="B106" s="585"/>
      <c r="C106" s="514" t="s">
        <v>3</v>
      </c>
      <c r="D106" s="171"/>
      <c r="E106" s="171"/>
      <c r="F106" s="171"/>
      <c r="G106" s="171"/>
      <c r="H106" s="171"/>
      <c r="I106" s="171"/>
      <c r="J106" s="171"/>
      <c r="K106" s="171"/>
      <c r="L106" s="171"/>
      <c r="M106" s="171"/>
      <c r="N106" s="171"/>
      <c r="O106" s="171"/>
      <c r="P106" s="171"/>
      <c r="Q106" s="171"/>
      <c r="R106" s="171"/>
      <c r="S106" s="182"/>
      <c r="T106" s="182"/>
      <c r="U106" s="183"/>
    </row>
    <row r="107" spans="1:21" ht="16.5" hidden="1" customHeight="1" x14ac:dyDescent="0.25">
      <c r="A107" s="585"/>
      <c r="B107" s="585"/>
      <c r="C107" s="514" t="s">
        <v>3</v>
      </c>
      <c r="D107" s="171"/>
      <c r="E107" s="171"/>
      <c r="F107" s="171"/>
      <c r="G107" s="171"/>
      <c r="H107" s="171"/>
      <c r="I107" s="171"/>
      <c r="J107" s="171"/>
      <c r="K107" s="171"/>
      <c r="L107" s="171"/>
      <c r="M107" s="171"/>
      <c r="N107" s="171"/>
      <c r="O107" s="171"/>
      <c r="P107" s="171"/>
      <c r="Q107" s="171"/>
      <c r="R107" s="171"/>
      <c r="S107" s="182"/>
      <c r="T107" s="182"/>
      <c r="U107" s="183"/>
    </row>
    <row r="108" spans="1:21" ht="16.5" hidden="1" customHeight="1" x14ac:dyDescent="0.25">
      <c r="A108" s="585" t="e">
        <f>Eeldused_muugi!#REF!</f>
        <v>#REF!</v>
      </c>
      <c r="B108" s="585"/>
      <c r="C108" s="514" t="s">
        <v>3</v>
      </c>
      <c r="D108" s="171"/>
      <c r="E108" s="171"/>
      <c r="F108" s="171"/>
      <c r="G108" s="171"/>
      <c r="H108" s="171"/>
      <c r="I108" s="171"/>
      <c r="J108" s="171"/>
      <c r="K108" s="171"/>
      <c r="L108" s="171"/>
      <c r="M108" s="171"/>
      <c r="N108" s="171"/>
      <c r="O108" s="171"/>
      <c r="P108" s="171"/>
      <c r="Q108" s="171"/>
      <c r="R108" s="171"/>
      <c r="S108" s="182"/>
      <c r="T108" s="182"/>
      <c r="U108" s="183"/>
    </row>
    <row r="109" spans="1:21" ht="16.5" hidden="1" customHeight="1" x14ac:dyDescent="0.25">
      <c r="A109" s="585" t="s">
        <v>40</v>
      </c>
      <c r="B109" s="585"/>
      <c r="C109" s="514" t="s">
        <v>3</v>
      </c>
      <c r="D109" s="171"/>
      <c r="E109" s="171"/>
      <c r="F109" s="171"/>
      <c r="G109" s="171"/>
      <c r="H109" s="171"/>
      <c r="I109" s="171"/>
      <c r="J109" s="171"/>
      <c r="K109" s="171"/>
      <c r="L109" s="171"/>
      <c r="M109" s="171"/>
      <c r="N109" s="171"/>
      <c r="O109" s="171"/>
      <c r="P109" s="171"/>
      <c r="Q109" s="171"/>
      <c r="R109" s="171"/>
      <c r="S109" s="182"/>
      <c r="T109" s="182"/>
      <c r="U109" s="183"/>
    </row>
    <row r="110" spans="1:21" ht="16.5" hidden="1" customHeight="1" x14ac:dyDescent="0.25">
      <c r="A110" s="585" t="s">
        <v>41</v>
      </c>
      <c r="B110" s="585"/>
      <c r="C110" s="514" t="s">
        <v>3</v>
      </c>
      <c r="D110" s="171"/>
      <c r="E110" s="171"/>
      <c r="F110" s="171"/>
      <c r="G110" s="171"/>
      <c r="H110" s="171"/>
      <c r="I110" s="171"/>
      <c r="J110" s="171"/>
      <c r="K110" s="171"/>
      <c r="L110" s="171"/>
      <c r="M110" s="171"/>
      <c r="N110" s="171"/>
      <c r="O110" s="171"/>
      <c r="P110" s="171"/>
      <c r="Q110" s="171"/>
      <c r="R110" s="171"/>
      <c r="S110" s="182"/>
      <c r="T110" s="182"/>
      <c r="U110" s="183"/>
    </row>
    <row r="111" spans="1:21" ht="16.5" hidden="1" customHeight="1" outlineLevel="1" x14ac:dyDescent="0.25">
      <c r="A111" s="585" t="s">
        <v>42</v>
      </c>
      <c r="B111" s="585"/>
      <c r="C111" s="514" t="s">
        <v>3</v>
      </c>
      <c r="D111" s="171"/>
      <c r="E111" s="171"/>
      <c r="F111" s="171"/>
      <c r="G111" s="171"/>
      <c r="H111" s="171"/>
      <c r="I111" s="171"/>
      <c r="J111" s="171"/>
      <c r="K111" s="171"/>
      <c r="L111" s="171"/>
      <c r="M111" s="171"/>
      <c r="N111" s="171"/>
      <c r="O111" s="171"/>
      <c r="P111" s="171"/>
      <c r="Q111" s="171"/>
      <c r="R111" s="171"/>
      <c r="S111" s="182"/>
      <c r="T111" s="182"/>
      <c r="U111" s="183"/>
    </row>
    <row r="112" spans="1:21" ht="16.5" hidden="1" customHeight="1" outlineLevel="1" x14ac:dyDescent="0.25">
      <c r="A112" s="585" t="s">
        <v>43</v>
      </c>
      <c r="B112" s="585"/>
      <c r="C112" s="514" t="s">
        <v>3</v>
      </c>
      <c r="D112" s="171"/>
      <c r="E112" s="171"/>
      <c r="F112" s="171"/>
      <c r="G112" s="171"/>
      <c r="H112" s="171"/>
      <c r="I112" s="171"/>
      <c r="J112" s="171"/>
      <c r="K112" s="171"/>
      <c r="L112" s="171"/>
      <c r="M112" s="171"/>
      <c r="N112" s="171"/>
      <c r="O112" s="171"/>
      <c r="P112" s="171"/>
      <c r="Q112" s="171"/>
      <c r="R112" s="171"/>
      <c r="S112" s="182"/>
      <c r="T112" s="182"/>
      <c r="U112" s="183"/>
    </row>
    <row r="113" spans="1:21" ht="16.5" hidden="1" customHeight="1" outlineLevel="1" x14ac:dyDescent="0.25">
      <c r="A113" s="585" t="s">
        <v>44</v>
      </c>
      <c r="B113" s="585"/>
      <c r="C113" s="514" t="s">
        <v>3</v>
      </c>
      <c r="D113" s="171"/>
      <c r="E113" s="171"/>
      <c r="F113" s="171"/>
      <c r="G113" s="171"/>
      <c r="H113" s="171"/>
      <c r="I113" s="171"/>
      <c r="J113" s="171"/>
      <c r="K113" s="171"/>
      <c r="L113" s="171"/>
      <c r="M113" s="171"/>
      <c r="N113" s="171"/>
      <c r="O113" s="171"/>
      <c r="P113" s="171"/>
      <c r="Q113" s="171"/>
      <c r="R113" s="171"/>
      <c r="S113" s="182"/>
      <c r="T113" s="182"/>
      <c r="U113" s="183"/>
    </row>
    <row r="114" spans="1:21" ht="16.5" hidden="1" customHeight="1" outlineLevel="1" x14ac:dyDescent="0.25">
      <c r="A114" s="585" t="s">
        <v>45</v>
      </c>
      <c r="B114" s="585"/>
      <c r="C114" s="514" t="s">
        <v>3</v>
      </c>
      <c r="D114" s="171"/>
      <c r="E114" s="171"/>
      <c r="F114" s="171"/>
      <c r="G114" s="171"/>
      <c r="H114" s="171"/>
      <c r="I114" s="171"/>
      <c r="J114" s="171"/>
      <c r="K114" s="171"/>
      <c r="L114" s="171"/>
      <c r="M114" s="171"/>
      <c r="N114" s="171"/>
      <c r="O114" s="171"/>
      <c r="P114" s="171"/>
      <c r="Q114" s="171"/>
      <c r="R114" s="171"/>
      <c r="S114" s="182"/>
      <c r="T114" s="182"/>
      <c r="U114" s="183"/>
    </row>
    <row r="115" spans="1:21" ht="16.5" hidden="1" customHeight="1" outlineLevel="1" x14ac:dyDescent="0.25">
      <c r="A115" s="585" t="s">
        <v>46</v>
      </c>
      <c r="B115" s="585"/>
      <c r="C115" s="514" t="s">
        <v>3</v>
      </c>
      <c r="D115" s="171"/>
      <c r="E115" s="171"/>
      <c r="F115" s="171"/>
      <c r="G115" s="171"/>
      <c r="H115" s="171"/>
      <c r="I115" s="171"/>
      <c r="J115" s="171"/>
      <c r="K115" s="171"/>
      <c r="L115" s="171"/>
      <c r="M115" s="171"/>
      <c r="N115" s="171"/>
      <c r="O115" s="171"/>
      <c r="P115" s="171"/>
      <c r="Q115" s="171"/>
      <c r="R115" s="171"/>
      <c r="S115" s="182"/>
      <c r="T115" s="182"/>
      <c r="U115" s="183"/>
    </row>
    <row r="116" spans="1:21" s="190" customFormat="1" hidden="1" collapsed="1" x14ac:dyDescent="0.25">
      <c r="A116" s="586" t="s">
        <v>36</v>
      </c>
      <c r="B116" s="587"/>
      <c r="C116" s="523" t="s">
        <v>3</v>
      </c>
      <c r="D116" s="185">
        <f t="shared" ref="D116:R116" si="93">SUM(D106:D115)</f>
        <v>0</v>
      </c>
      <c r="E116" s="185">
        <f t="shared" ref="E116:L116" si="94">SUM(E106:E115)</f>
        <v>0</v>
      </c>
      <c r="F116" s="185">
        <f t="shared" si="94"/>
        <v>0</v>
      </c>
      <c r="G116" s="185">
        <f t="shared" si="94"/>
        <v>0</v>
      </c>
      <c r="H116" s="185">
        <f t="shared" si="94"/>
        <v>0</v>
      </c>
      <c r="I116" s="185">
        <f t="shared" si="94"/>
        <v>0</v>
      </c>
      <c r="J116" s="185">
        <f t="shared" si="94"/>
        <v>0</v>
      </c>
      <c r="K116" s="185">
        <f t="shared" si="94"/>
        <v>0</v>
      </c>
      <c r="L116" s="185">
        <f t="shared" si="94"/>
        <v>0</v>
      </c>
      <c r="M116" s="185">
        <f t="shared" si="93"/>
        <v>0</v>
      </c>
      <c r="N116" s="185">
        <f t="shared" si="93"/>
        <v>0</v>
      </c>
      <c r="O116" s="185">
        <f t="shared" si="93"/>
        <v>0</v>
      </c>
      <c r="P116" s="185">
        <f t="shared" si="93"/>
        <v>0</v>
      </c>
      <c r="Q116" s="185">
        <f t="shared" si="93"/>
        <v>0</v>
      </c>
      <c r="R116" s="185">
        <f t="shared" si="93"/>
        <v>0</v>
      </c>
      <c r="S116" s="188"/>
      <c r="T116" s="188"/>
      <c r="U116" s="189"/>
    </row>
    <row r="117" spans="1:21" ht="4.5" customHeight="1" x14ac:dyDescent="0.25">
      <c r="A117" s="520"/>
      <c r="B117" s="521"/>
      <c r="C117" s="522"/>
      <c r="D117" s="186"/>
      <c r="E117" s="186"/>
      <c r="F117" s="186"/>
      <c r="G117" s="186"/>
      <c r="H117" s="186"/>
      <c r="I117" s="186"/>
      <c r="J117" s="186"/>
      <c r="K117" s="186"/>
      <c r="L117" s="186"/>
      <c r="M117" s="186"/>
      <c r="N117" s="186"/>
      <c r="O117" s="186"/>
      <c r="P117" s="186"/>
      <c r="Q117" s="186"/>
      <c r="R117" s="187"/>
      <c r="S117" s="182"/>
      <c r="T117" s="182"/>
      <c r="U117" s="183"/>
    </row>
    <row r="118" spans="1:21" s="179" customFormat="1" ht="20.25" customHeight="1" x14ac:dyDescent="0.25">
      <c r="A118" s="597" t="s">
        <v>37</v>
      </c>
      <c r="B118" s="598"/>
      <c r="C118" s="530" t="s">
        <v>3</v>
      </c>
      <c r="D118" s="177">
        <f t="shared" ref="D118:R118" si="95">D80+D92+D104+D116</f>
        <v>0</v>
      </c>
      <c r="E118" s="177">
        <f t="shared" ref="E118:L118" si="96">E80+E92+E104+E116</f>
        <v>0</v>
      </c>
      <c r="F118" s="177">
        <f t="shared" si="96"/>
        <v>85168.676959999997</v>
      </c>
      <c r="G118" s="177">
        <f t="shared" si="96"/>
        <v>113452.17695999998</v>
      </c>
      <c r="H118" s="177">
        <f t="shared" si="96"/>
        <v>147145.77695999999</v>
      </c>
      <c r="I118" s="177">
        <f t="shared" si="96"/>
        <v>169875.77695999999</v>
      </c>
      <c r="J118" s="177">
        <f t="shared" si="96"/>
        <v>169875.77695999999</v>
      </c>
      <c r="K118" s="177">
        <f t="shared" si="96"/>
        <v>169875.77695999999</v>
      </c>
      <c r="L118" s="177">
        <f t="shared" si="96"/>
        <v>169875.77695999999</v>
      </c>
      <c r="M118" s="177">
        <f t="shared" si="95"/>
        <v>169875.77695999999</v>
      </c>
      <c r="N118" s="177">
        <f t="shared" si="95"/>
        <v>169875.77695999999</v>
      </c>
      <c r="O118" s="177">
        <f t="shared" si="95"/>
        <v>169875.77695999999</v>
      </c>
      <c r="P118" s="177">
        <f t="shared" si="95"/>
        <v>169875.77695999999</v>
      </c>
      <c r="Q118" s="177">
        <f t="shared" si="95"/>
        <v>169875.77695999999</v>
      </c>
      <c r="R118" s="177">
        <f t="shared" si="95"/>
        <v>169875.77695999999</v>
      </c>
      <c r="S118" s="191"/>
      <c r="T118" s="191"/>
      <c r="U118" s="192"/>
    </row>
    <row r="119" spans="1:21" ht="4.5" customHeight="1" x14ac:dyDescent="0.25">
      <c r="A119" s="157"/>
      <c r="B119" s="158"/>
      <c r="C119" s="160"/>
      <c r="D119" s="186"/>
      <c r="E119" s="186"/>
      <c r="F119" s="186"/>
      <c r="G119" s="186"/>
      <c r="H119" s="186"/>
      <c r="I119" s="186"/>
      <c r="J119" s="186"/>
      <c r="K119" s="186"/>
      <c r="L119" s="186"/>
      <c r="M119" s="186"/>
      <c r="N119" s="186"/>
      <c r="O119" s="186"/>
      <c r="P119" s="186"/>
      <c r="Q119" s="186"/>
      <c r="R119" s="187"/>
      <c r="S119" s="182"/>
      <c r="T119" s="182"/>
      <c r="U119" s="183"/>
    </row>
    <row r="120" spans="1:21" ht="23.25" customHeight="1" x14ac:dyDescent="0.25">
      <c r="A120" s="193"/>
      <c r="B120" s="165"/>
      <c r="C120" s="167"/>
      <c r="D120" s="194"/>
      <c r="E120" s="194"/>
      <c r="F120" s="194"/>
      <c r="G120" s="194"/>
      <c r="H120" s="194"/>
      <c r="I120" s="194"/>
      <c r="J120" s="194"/>
      <c r="K120" s="194"/>
      <c r="L120" s="194"/>
      <c r="M120" s="194"/>
      <c r="N120" s="194"/>
      <c r="O120" s="194"/>
      <c r="P120" s="194"/>
      <c r="Q120" s="194"/>
      <c r="R120" s="195"/>
      <c r="S120" s="182"/>
      <c r="T120" s="182"/>
      <c r="U120" s="183"/>
    </row>
    <row r="121" spans="1:21" s="179" customFormat="1" ht="21" customHeight="1" x14ac:dyDescent="0.25">
      <c r="A121" s="595" t="s">
        <v>38</v>
      </c>
      <c r="B121" s="596"/>
      <c r="C121" s="196" t="s">
        <v>3</v>
      </c>
      <c r="D121" s="197">
        <f t="shared" ref="D121:R121" si="97">D53-D118</f>
        <v>0</v>
      </c>
      <c r="E121" s="197">
        <f t="shared" si="97"/>
        <v>0</v>
      </c>
      <c r="F121" s="197">
        <f t="shared" si="97"/>
        <v>-793.67695999999705</v>
      </c>
      <c r="G121" s="197">
        <f t="shared" si="97"/>
        <v>-952.1769599999825</v>
      </c>
      <c r="H121" s="197">
        <f t="shared" si="97"/>
        <v>-895.77695999998832</v>
      </c>
      <c r="I121" s="197">
        <f t="shared" si="97"/>
        <v>-1125.7769599999883</v>
      </c>
      <c r="J121" s="197">
        <f t="shared" si="97"/>
        <v>-1125.7769599999883</v>
      </c>
      <c r="K121" s="197">
        <f t="shared" si="97"/>
        <v>-1125.7769599999883</v>
      </c>
      <c r="L121" s="197">
        <f t="shared" si="97"/>
        <v>-1125.7769599999883</v>
      </c>
      <c r="M121" s="197">
        <f t="shared" si="97"/>
        <v>-1125.7769599999883</v>
      </c>
      <c r="N121" s="197">
        <f t="shared" si="97"/>
        <v>-1125.7769599999883</v>
      </c>
      <c r="O121" s="197">
        <f t="shared" si="97"/>
        <v>-1125.7769599999883</v>
      </c>
      <c r="P121" s="197">
        <f t="shared" si="97"/>
        <v>-1125.7769599999883</v>
      </c>
      <c r="Q121" s="197">
        <f t="shared" si="97"/>
        <v>-1125.7769599999883</v>
      </c>
      <c r="R121" s="197">
        <f t="shared" si="97"/>
        <v>-1125.7769599999883</v>
      </c>
      <c r="S121" s="191"/>
      <c r="T121" s="191"/>
      <c r="U121" s="192"/>
    </row>
    <row r="122" spans="1:21" ht="4.5" customHeight="1" x14ac:dyDescent="0.25">
      <c r="A122" s="157"/>
      <c r="B122" s="158"/>
      <c r="C122" s="160"/>
      <c r="D122" s="186"/>
      <c r="E122" s="186"/>
      <c r="F122" s="186"/>
      <c r="G122" s="186"/>
      <c r="H122" s="186"/>
      <c r="I122" s="186"/>
      <c r="J122" s="186"/>
      <c r="K122" s="186"/>
      <c r="L122" s="186"/>
      <c r="M122" s="186"/>
      <c r="N122" s="186"/>
      <c r="O122" s="186"/>
      <c r="P122" s="186"/>
      <c r="Q122" s="186"/>
      <c r="R122" s="187"/>
      <c r="S122" s="182"/>
      <c r="T122" s="182"/>
      <c r="U122" s="183"/>
    </row>
    <row r="123" spans="1:21" ht="16.5" customHeight="1" x14ac:dyDescent="0.25">
      <c r="B123" s="180"/>
      <c r="C123" s="163"/>
      <c r="D123" s="182"/>
      <c r="E123" s="182"/>
      <c r="F123" s="182"/>
      <c r="G123" s="182"/>
      <c r="H123" s="182"/>
      <c r="I123" s="182"/>
      <c r="J123" s="182"/>
      <c r="K123" s="182"/>
      <c r="L123" s="182"/>
      <c r="M123" s="182"/>
      <c r="N123" s="182"/>
      <c r="O123" s="182"/>
      <c r="P123" s="182"/>
      <c r="Q123" s="182"/>
      <c r="R123" s="182"/>
      <c r="S123" s="182"/>
      <c r="T123" s="182"/>
      <c r="U123" s="183"/>
    </row>
    <row r="124" spans="1:21" ht="16.5" customHeight="1" x14ac:dyDescent="0.25">
      <c r="A124" s="595" t="s">
        <v>181</v>
      </c>
      <c r="B124" s="596"/>
      <c r="C124" s="196" t="s">
        <v>3</v>
      </c>
      <c r="D124" s="197">
        <f>D121</f>
        <v>0</v>
      </c>
      <c r="E124" s="197">
        <f>D124+E121</f>
        <v>0</v>
      </c>
      <c r="F124" s="197">
        <f t="shared" ref="F124:P124" si="98">E124+F121</f>
        <v>-793.67695999999705</v>
      </c>
      <c r="G124" s="197">
        <f t="shared" si="98"/>
        <v>-1745.8539199999796</v>
      </c>
      <c r="H124" s="197">
        <f t="shared" si="98"/>
        <v>-2641.6308799999679</v>
      </c>
      <c r="I124" s="197">
        <f t="shared" si="98"/>
        <v>-3767.4078399999562</v>
      </c>
      <c r="J124" s="197">
        <f t="shared" si="98"/>
        <v>-4893.1847999999445</v>
      </c>
      <c r="K124" s="197">
        <f t="shared" si="98"/>
        <v>-6018.9617599999328</v>
      </c>
      <c r="L124" s="197">
        <f t="shared" si="98"/>
        <v>-7144.7387199999212</v>
      </c>
      <c r="M124" s="197">
        <f t="shared" si="98"/>
        <v>-8270.5156799999095</v>
      </c>
      <c r="N124" s="197">
        <f t="shared" si="98"/>
        <v>-9396.2926399998978</v>
      </c>
      <c r="O124" s="197">
        <f t="shared" si="98"/>
        <v>-10522.069599999886</v>
      </c>
      <c r="P124" s="197">
        <f t="shared" si="98"/>
        <v>-11647.846559999874</v>
      </c>
      <c r="Q124" s="197">
        <f t="shared" ref="Q124" si="99">P124+Q121</f>
        <v>-12773.623519999863</v>
      </c>
      <c r="R124" s="197">
        <f t="shared" ref="R124" si="100">Q124+R121</f>
        <v>-13899.400479999851</v>
      </c>
      <c r="S124" s="182"/>
      <c r="T124" s="182"/>
      <c r="U124" s="183"/>
    </row>
    <row r="125" spans="1:21" ht="4.5" customHeight="1" x14ac:dyDescent="0.25">
      <c r="A125" s="157"/>
      <c r="B125" s="158"/>
      <c r="C125" s="160"/>
      <c r="D125" s="186"/>
      <c r="E125" s="186"/>
      <c r="F125" s="186"/>
      <c r="G125" s="186"/>
      <c r="H125" s="186"/>
      <c r="I125" s="186"/>
      <c r="J125" s="186"/>
      <c r="K125" s="186"/>
      <c r="L125" s="186"/>
      <c r="M125" s="186"/>
      <c r="N125" s="186"/>
      <c r="O125" s="186"/>
      <c r="P125" s="186"/>
      <c r="Q125" s="186"/>
      <c r="R125" s="187"/>
      <c r="S125" s="182"/>
      <c r="T125" s="182"/>
      <c r="U125" s="183"/>
    </row>
    <row r="126" spans="1:21" ht="16.5" customHeight="1" x14ac:dyDescent="0.25">
      <c r="B126" s="180"/>
      <c r="C126" s="163"/>
      <c r="D126" s="182"/>
      <c r="E126" s="182"/>
      <c r="F126" s="182"/>
      <c r="G126" s="182"/>
      <c r="H126" s="182"/>
      <c r="I126" s="182"/>
      <c r="J126" s="182"/>
      <c r="K126" s="182"/>
      <c r="L126" s="182"/>
      <c r="M126" s="182"/>
      <c r="N126" s="182"/>
      <c r="O126" s="182"/>
      <c r="P126" s="182"/>
      <c r="Q126" s="182"/>
      <c r="R126" s="182"/>
      <c r="S126" s="182"/>
      <c r="T126" s="182"/>
      <c r="U126" s="183"/>
    </row>
    <row r="127" spans="1:21" x14ac:dyDescent="0.25">
      <c r="B127" s="180"/>
      <c r="C127" s="163"/>
      <c r="D127" s="182"/>
      <c r="E127" s="182"/>
      <c r="F127" s="182"/>
      <c r="G127" s="182"/>
      <c r="H127" s="182"/>
      <c r="I127" s="182"/>
      <c r="J127" s="182"/>
      <c r="K127" s="182"/>
      <c r="L127" s="182"/>
      <c r="M127" s="182"/>
      <c r="N127" s="182"/>
      <c r="O127" s="182"/>
      <c r="P127" s="182"/>
      <c r="Q127" s="182"/>
      <c r="R127" s="182"/>
      <c r="S127" s="182"/>
      <c r="T127" s="182"/>
      <c r="U127" s="183"/>
    </row>
    <row r="128" spans="1:21" x14ac:dyDescent="0.25">
      <c r="B128" s="180"/>
      <c r="C128" s="163"/>
      <c r="D128" s="182"/>
      <c r="E128" s="182"/>
      <c r="F128" s="182"/>
      <c r="G128" s="182"/>
      <c r="H128" s="182"/>
      <c r="I128" s="182"/>
      <c r="J128" s="182"/>
      <c r="K128" s="182"/>
      <c r="L128" s="182"/>
      <c r="M128" s="182"/>
      <c r="N128" s="182"/>
      <c r="O128" s="182"/>
      <c r="P128" s="182"/>
      <c r="Q128" s="182"/>
      <c r="R128" s="182"/>
      <c r="S128" s="182"/>
      <c r="T128" s="182"/>
      <c r="U128" s="183"/>
    </row>
    <row r="129" spans="2:21" x14ac:dyDescent="0.25">
      <c r="B129" s="180"/>
      <c r="C129" s="163"/>
      <c r="D129" s="182"/>
      <c r="E129" s="182"/>
      <c r="F129" s="182"/>
      <c r="G129" s="182"/>
      <c r="H129" s="182"/>
      <c r="I129" s="182"/>
      <c r="J129" s="182"/>
      <c r="K129" s="182"/>
      <c r="L129" s="182"/>
      <c r="M129" s="182"/>
      <c r="N129" s="182"/>
      <c r="O129" s="182"/>
      <c r="P129" s="182"/>
      <c r="Q129" s="182"/>
      <c r="R129" s="182"/>
      <c r="S129" s="182"/>
      <c r="T129" s="182"/>
      <c r="U129" s="183"/>
    </row>
    <row r="130" spans="2:21" x14ac:dyDescent="0.25">
      <c r="B130" s="180"/>
      <c r="C130" s="163"/>
      <c r="D130" s="182"/>
      <c r="E130" s="182"/>
      <c r="F130" s="182"/>
      <c r="G130" s="182"/>
      <c r="H130" s="182"/>
      <c r="I130" s="182"/>
      <c r="J130" s="182"/>
      <c r="K130" s="182"/>
      <c r="L130" s="182"/>
      <c r="M130" s="182"/>
      <c r="N130" s="182"/>
      <c r="O130" s="182"/>
      <c r="P130" s="182"/>
      <c r="Q130" s="182"/>
      <c r="R130" s="182"/>
      <c r="S130" s="182"/>
      <c r="T130" s="182"/>
      <c r="U130" s="183"/>
    </row>
    <row r="131" spans="2:21" x14ac:dyDescent="0.25">
      <c r="B131" s="180"/>
      <c r="C131" s="163"/>
      <c r="D131" s="182"/>
      <c r="E131" s="182"/>
      <c r="F131" s="182"/>
      <c r="G131" s="182"/>
      <c r="H131" s="182"/>
      <c r="I131" s="182"/>
      <c r="J131" s="182"/>
      <c r="K131" s="182"/>
      <c r="L131" s="182"/>
      <c r="M131" s="182"/>
      <c r="N131" s="182"/>
      <c r="O131" s="182"/>
      <c r="P131" s="182"/>
      <c r="Q131" s="182"/>
      <c r="R131" s="182"/>
      <c r="S131" s="182"/>
      <c r="T131" s="182"/>
      <c r="U131" s="183"/>
    </row>
    <row r="132" spans="2:21" x14ac:dyDescent="0.25">
      <c r="B132" s="180"/>
      <c r="C132" s="163"/>
      <c r="D132" s="182"/>
      <c r="E132" s="182"/>
      <c r="F132" s="182"/>
      <c r="G132" s="182"/>
      <c r="H132" s="182"/>
      <c r="I132" s="182"/>
      <c r="J132" s="182"/>
      <c r="K132" s="182"/>
      <c r="L132" s="182"/>
      <c r="M132" s="182"/>
      <c r="N132" s="182"/>
      <c r="O132" s="182"/>
      <c r="P132" s="182"/>
      <c r="Q132" s="182"/>
      <c r="R132" s="182"/>
      <c r="S132" s="182"/>
      <c r="T132" s="182"/>
      <c r="U132" s="183"/>
    </row>
    <row r="133" spans="2:21" x14ac:dyDescent="0.25">
      <c r="B133" s="180"/>
      <c r="C133" s="163"/>
      <c r="D133" s="182"/>
      <c r="E133" s="182"/>
      <c r="F133" s="182"/>
      <c r="G133" s="182"/>
      <c r="H133" s="182"/>
      <c r="I133" s="182"/>
      <c r="J133" s="182"/>
      <c r="K133" s="182"/>
      <c r="L133" s="182"/>
      <c r="M133" s="182"/>
      <c r="N133" s="182"/>
      <c r="O133" s="182"/>
      <c r="P133" s="182"/>
      <c r="Q133" s="182"/>
      <c r="R133" s="182"/>
      <c r="S133" s="182"/>
      <c r="T133" s="182"/>
      <c r="U133" s="183"/>
    </row>
    <row r="134" spans="2:21" x14ac:dyDescent="0.25">
      <c r="B134" s="180"/>
      <c r="C134" s="163"/>
      <c r="D134" s="182"/>
      <c r="E134" s="182"/>
      <c r="F134" s="182"/>
      <c r="G134" s="182"/>
      <c r="H134" s="182"/>
      <c r="I134" s="182"/>
      <c r="J134" s="182"/>
      <c r="K134" s="182"/>
      <c r="L134" s="182"/>
      <c r="M134" s="182"/>
      <c r="N134" s="182"/>
      <c r="O134" s="182"/>
      <c r="P134" s="182"/>
      <c r="Q134" s="182"/>
      <c r="R134" s="182"/>
      <c r="S134" s="182"/>
      <c r="T134" s="182"/>
      <c r="U134" s="183"/>
    </row>
    <row r="135" spans="2:21" x14ac:dyDescent="0.25">
      <c r="B135" s="180"/>
      <c r="C135" s="163"/>
      <c r="D135" s="182"/>
      <c r="E135" s="182"/>
      <c r="F135" s="182"/>
      <c r="G135" s="182"/>
      <c r="H135" s="182"/>
      <c r="I135" s="182"/>
      <c r="J135" s="182"/>
      <c r="K135" s="182"/>
      <c r="L135" s="182"/>
      <c r="M135" s="182"/>
      <c r="N135" s="182"/>
      <c r="O135" s="182"/>
      <c r="P135" s="182"/>
      <c r="Q135" s="182"/>
      <c r="R135" s="182"/>
      <c r="S135" s="182"/>
      <c r="T135" s="182"/>
      <c r="U135" s="183"/>
    </row>
    <row r="136" spans="2:21" x14ac:dyDescent="0.25">
      <c r="B136" s="180"/>
      <c r="C136" s="163"/>
      <c r="D136" s="182"/>
      <c r="E136" s="182"/>
      <c r="F136" s="182"/>
      <c r="G136" s="182"/>
      <c r="H136" s="182"/>
      <c r="I136" s="182"/>
      <c r="J136" s="182"/>
      <c r="K136" s="182"/>
      <c r="L136" s="182"/>
      <c r="M136" s="182"/>
      <c r="N136" s="182"/>
      <c r="O136" s="182"/>
      <c r="P136" s="182"/>
      <c r="Q136" s="182"/>
      <c r="R136" s="182"/>
      <c r="S136" s="182"/>
      <c r="T136" s="182"/>
      <c r="U136" s="183"/>
    </row>
    <row r="137" spans="2:21" x14ac:dyDescent="0.25">
      <c r="B137" s="180"/>
      <c r="C137" s="163"/>
      <c r="D137" s="182"/>
      <c r="E137" s="182"/>
      <c r="F137" s="182"/>
      <c r="G137" s="182"/>
      <c r="H137" s="182"/>
      <c r="I137" s="182"/>
      <c r="J137" s="182"/>
      <c r="K137" s="182"/>
      <c r="L137" s="182"/>
      <c r="M137" s="182"/>
      <c r="N137" s="182"/>
      <c r="O137" s="182"/>
      <c r="P137" s="182"/>
      <c r="Q137" s="182"/>
      <c r="R137" s="182"/>
      <c r="S137" s="182"/>
      <c r="T137" s="182"/>
      <c r="U137" s="183"/>
    </row>
    <row r="138" spans="2:21" x14ac:dyDescent="0.25">
      <c r="B138" s="180"/>
      <c r="C138" s="163"/>
      <c r="D138" s="182"/>
      <c r="E138" s="182"/>
      <c r="F138" s="182"/>
      <c r="G138" s="182"/>
      <c r="H138" s="182"/>
      <c r="I138" s="182"/>
      <c r="J138" s="182"/>
      <c r="K138" s="182"/>
      <c r="L138" s="182"/>
      <c r="M138" s="182"/>
      <c r="N138" s="182"/>
      <c r="O138" s="182"/>
      <c r="P138" s="182"/>
      <c r="Q138" s="182"/>
      <c r="R138" s="182"/>
      <c r="S138" s="182"/>
      <c r="T138" s="182"/>
      <c r="U138" s="183"/>
    </row>
    <row r="139" spans="2:21" x14ac:dyDescent="0.25">
      <c r="B139" s="180"/>
      <c r="C139" s="163"/>
      <c r="D139" s="182"/>
      <c r="E139" s="182"/>
      <c r="F139" s="182"/>
      <c r="G139" s="182"/>
      <c r="H139" s="182"/>
      <c r="I139" s="182"/>
      <c r="J139" s="182"/>
      <c r="K139" s="182"/>
      <c r="L139" s="182"/>
      <c r="M139" s="182"/>
      <c r="N139" s="182"/>
      <c r="O139" s="182"/>
      <c r="P139" s="182"/>
      <c r="Q139" s="182"/>
      <c r="R139" s="182"/>
      <c r="S139" s="182"/>
      <c r="T139" s="182"/>
      <c r="U139" s="183"/>
    </row>
    <row r="140" spans="2:21" x14ac:dyDescent="0.25">
      <c r="B140" s="180"/>
      <c r="C140" s="163"/>
      <c r="D140" s="182"/>
      <c r="E140" s="182"/>
      <c r="F140" s="182"/>
      <c r="G140" s="182"/>
      <c r="H140" s="182"/>
      <c r="I140" s="182"/>
      <c r="J140" s="182"/>
      <c r="K140" s="182"/>
      <c r="L140" s="182"/>
      <c r="M140" s="182"/>
      <c r="N140" s="182"/>
      <c r="O140" s="182"/>
      <c r="P140" s="182"/>
      <c r="Q140" s="182"/>
      <c r="R140" s="182"/>
      <c r="S140" s="182"/>
      <c r="T140" s="182"/>
      <c r="U140" s="183"/>
    </row>
    <row r="141" spans="2:21" x14ac:dyDescent="0.25">
      <c r="B141" s="180"/>
      <c r="C141" s="163"/>
      <c r="D141" s="182"/>
      <c r="E141" s="182"/>
      <c r="F141" s="182"/>
      <c r="G141" s="182"/>
      <c r="H141" s="182"/>
      <c r="I141" s="182"/>
      <c r="J141" s="182"/>
      <c r="K141" s="182"/>
      <c r="L141" s="182"/>
      <c r="M141" s="182"/>
      <c r="N141" s="182"/>
      <c r="O141" s="182"/>
      <c r="P141" s="182"/>
      <c r="Q141" s="182"/>
      <c r="R141" s="182"/>
      <c r="S141" s="182"/>
      <c r="T141" s="182"/>
      <c r="U141" s="183"/>
    </row>
    <row r="142" spans="2:21" x14ac:dyDescent="0.25">
      <c r="B142" s="180"/>
      <c r="C142" s="163"/>
      <c r="D142" s="182"/>
      <c r="E142" s="182"/>
      <c r="F142" s="182"/>
      <c r="G142" s="182"/>
      <c r="H142" s="182"/>
      <c r="I142" s="182"/>
      <c r="J142" s="182"/>
      <c r="K142" s="182"/>
      <c r="L142" s="182"/>
      <c r="M142" s="182"/>
      <c r="N142" s="182"/>
      <c r="O142" s="182"/>
      <c r="P142" s="182"/>
      <c r="Q142" s="182"/>
      <c r="R142" s="182"/>
      <c r="S142" s="182"/>
      <c r="T142" s="182"/>
      <c r="U142" s="183"/>
    </row>
    <row r="143" spans="2:21" x14ac:dyDescent="0.25">
      <c r="B143" s="180"/>
      <c r="C143" s="163"/>
      <c r="D143" s="182"/>
      <c r="E143" s="182"/>
      <c r="F143" s="182"/>
      <c r="G143" s="182"/>
      <c r="H143" s="182"/>
      <c r="I143" s="182"/>
      <c r="J143" s="182"/>
      <c r="K143" s="182"/>
      <c r="L143" s="182"/>
      <c r="M143" s="182"/>
      <c r="N143" s="182"/>
      <c r="O143" s="182"/>
      <c r="P143" s="182"/>
      <c r="Q143" s="182"/>
      <c r="R143" s="182"/>
      <c r="S143" s="182"/>
      <c r="T143" s="182"/>
      <c r="U143" s="183"/>
    </row>
    <row r="144" spans="2:21" x14ac:dyDescent="0.25">
      <c r="B144" s="180"/>
      <c r="C144" s="163"/>
      <c r="D144" s="182"/>
      <c r="E144" s="182"/>
      <c r="F144" s="182"/>
      <c r="G144" s="182"/>
      <c r="H144" s="182"/>
      <c r="I144" s="182"/>
      <c r="J144" s="182"/>
      <c r="K144" s="182"/>
      <c r="L144" s="182"/>
      <c r="M144" s="182"/>
      <c r="N144" s="182"/>
      <c r="O144" s="182"/>
      <c r="P144" s="182"/>
      <c r="Q144" s="182"/>
      <c r="R144" s="182"/>
      <c r="S144" s="182"/>
      <c r="T144" s="182"/>
      <c r="U144" s="183"/>
    </row>
    <row r="145" spans="2:21" x14ac:dyDescent="0.25">
      <c r="B145" s="180"/>
      <c r="C145" s="163"/>
      <c r="D145" s="182"/>
      <c r="E145" s="182"/>
      <c r="F145" s="182"/>
      <c r="G145" s="182"/>
      <c r="H145" s="182"/>
      <c r="I145" s="182"/>
      <c r="J145" s="182"/>
      <c r="K145" s="182"/>
      <c r="L145" s="182"/>
      <c r="M145" s="182"/>
      <c r="N145" s="182"/>
      <c r="O145" s="182"/>
      <c r="P145" s="182"/>
      <c r="Q145" s="182"/>
      <c r="R145" s="182"/>
      <c r="S145" s="182"/>
      <c r="T145" s="182"/>
      <c r="U145" s="183"/>
    </row>
    <row r="146" spans="2:21" x14ac:dyDescent="0.25">
      <c r="B146" s="180"/>
      <c r="C146" s="163"/>
      <c r="D146" s="182"/>
      <c r="E146" s="182"/>
      <c r="F146" s="182"/>
      <c r="G146" s="182"/>
      <c r="H146" s="182"/>
      <c r="I146" s="182"/>
      <c r="J146" s="182"/>
      <c r="K146" s="182"/>
      <c r="L146" s="182"/>
      <c r="M146" s="182"/>
      <c r="N146" s="182"/>
      <c r="O146" s="182"/>
      <c r="P146" s="182"/>
      <c r="Q146" s="182"/>
      <c r="R146" s="182"/>
      <c r="S146" s="182"/>
      <c r="T146" s="182"/>
      <c r="U146" s="183"/>
    </row>
    <row r="147" spans="2:21" x14ac:dyDescent="0.25">
      <c r="B147" s="180"/>
      <c r="C147" s="163"/>
      <c r="D147" s="182"/>
      <c r="E147" s="182"/>
      <c r="F147" s="182"/>
      <c r="G147" s="182"/>
      <c r="H147" s="182"/>
      <c r="I147" s="182"/>
      <c r="J147" s="182"/>
      <c r="K147" s="182"/>
      <c r="L147" s="182"/>
      <c r="M147" s="182"/>
      <c r="N147" s="182"/>
      <c r="O147" s="182"/>
      <c r="P147" s="182"/>
      <c r="Q147" s="182"/>
      <c r="R147" s="182"/>
      <c r="S147" s="182"/>
      <c r="T147" s="182"/>
      <c r="U147" s="183"/>
    </row>
    <row r="148" spans="2:21" x14ac:dyDescent="0.25">
      <c r="B148" s="180"/>
      <c r="C148" s="163"/>
      <c r="D148" s="182"/>
      <c r="E148" s="182"/>
      <c r="F148" s="182"/>
      <c r="G148" s="182"/>
      <c r="H148" s="182"/>
      <c r="I148" s="182"/>
      <c r="J148" s="182"/>
      <c r="K148" s="182"/>
      <c r="L148" s="182"/>
      <c r="M148" s="182"/>
      <c r="N148" s="182"/>
      <c r="O148" s="182"/>
      <c r="P148" s="182"/>
      <c r="Q148" s="182"/>
      <c r="R148" s="182"/>
      <c r="S148" s="182"/>
      <c r="T148" s="182"/>
      <c r="U148" s="183"/>
    </row>
    <row r="149" spans="2:21" x14ac:dyDescent="0.25">
      <c r="B149" s="180"/>
      <c r="C149" s="163"/>
      <c r="D149" s="182"/>
      <c r="E149" s="182"/>
      <c r="F149" s="182"/>
      <c r="G149" s="182"/>
      <c r="H149" s="182"/>
      <c r="I149" s="182"/>
      <c r="J149" s="182"/>
      <c r="K149" s="182"/>
      <c r="L149" s="182"/>
      <c r="M149" s="182"/>
      <c r="N149" s="182"/>
      <c r="O149" s="182"/>
      <c r="P149" s="182"/>
      <c r="Q149" s="182"/>
      <c r="R149" s="182"/>
      <c r="S149" s="182"/>
      <c r="T149" s="182"/>
      <c r="U149" s="183"/>
    </row>
    <row r="150" spans="2:21" x14ac:dyDescent="0.25">
      <c r="B150" s="180"/>
      <c r="C150" s="163"/>
      <c r="D150" s="182"/>
      <c r="E150" s="182"/>
      <c r="F150" s="182"/>
      <c r="G150" s="182"/>
      <c r="H150" s="182"/>
      <c r="I150" s="182"/>
      <c r="J150" s="182"/>
      <c r="K150" s="182"/>
      <c r="L150" s="182"/>
      <c r="M150" s="182"/>
      <c r="N150" s="182"/>
      <c r="O150" s="182"/>
      <c r="P150" s="182"/>
      <c r="Q150" s="182"/>
      <c r="R150" s="182"/>
      <c r="S150" s="182"/>
      <c r="T150" s="182"/>
      <c r="U150" s="183"/>
    </row>
    <row r="151" spans="2:21" x14ac:dyDescent="0.25">
      <c r="B151" s="180"/>
      <c r="C151" s="163"/>
      <c r="D151" s="182"/>
      <c r="E151" s="182"/>
      <c r="F151" s="182"/>
      <c r="G151" s="182"/>
      <c r="H151" s="182"/>
      <c r="I151" s="182"/>
      <c r="J151" s="182"/>
      <c r="K151" s="182"/>
      <c r="L151" s="182"/>
      <c r="M151" s="182"/>
      <c r="N151" s="182"/>
      <c r="O151" s="182"/>
      <c r="P151" s="182"/>
      <c r="Q151" s="182"/>
      <c r="R151" s="182"/>
      <c r="S151" s="182"/>
      <c r="T151" s="182"/>
      <c r="U151" s="183"/>
    </row>
    <row r="152" spans="2:21" x14ac:dyDescent="0.25">
      <c r="B152" s="180"/>
      <c r="C152" s="163"/>
      <c r="D152" s="182"/>
      <c r="E152" s="182"/>
      <c r="F152" s="182"/>
      <c r="G152" s="182"/>
      <c r="H152" s="182"/>
      <c r="I152" s="182"/>
      <c r="J152" s="182"/>
      <c r="K152" s="182"/>
      <c r="L152" s="182"/>
      <c r="M152" s="182"/>
      <c r="N152" s="182"/>
      <c r="O152" s="182"/>
      <c r="P152" s="182"/>
      <c r="Q152" s="182"/>
      <c r="R152" s="182"/>
      <c r="S152" s="182"/>
      <c r="T152" s="182"/>
      <c r="U152" s="183"/>
    </row>
    <row r="153" spans="2:21" x14ac:dyDescent="0.25">
      <c r="B153" s="180"/>
      <c r="C153" s="163"/>
      <c r="D153" s="182"/>
      <c r="E153" s="182"/>
      <c r="F153" s="182"/>
      <c r="G153" s="182"/>
      <c r="H153" s="182"/>
      <c r="I153" s="182"/>
      <c r="J153" s="182"/>
      <c r="K153" s="182"/>
      <c r="L153" s="182"/>
      <c r="M153" s="182"/>
      <c r="N153" s="182"/>
      <c r="O153" s="182"/>
      <c r="P153" s="182"/>
      <c r="Q153" s="182"/>
      <c r="R153" s="182"/>
      <c r="S153" s="182"/>
      <c r="T153" s="182"/>
      <c r="U153" s="183"/>
    </row>
    <row r="154" spans="2:21" x14ac:dyDescent="0.25">
      <c r="B154" s="180"/>
      <c r="C154" s="163"/>
      <c r="D154" s="182"/>
      <c r="E154" s="182"/>
      <c r="F154" s="182"/>
      <c r="G154" s="182"/>
      <c r="H154" s="182"/>
      <c r="I154" s="182"/>
      <c r="J154" s="182"/>
      <c r="K154" s="182"/>
      <c r="L154" s="182"/>
      <c r="M154" s="182"/>
      <c r="N154" s="182"/>
      <c r="O154" s="182"/>
      <c r="P154" s="182"/>
      <c r="Q154" s="182"/>
      <c r="R154" s="182"/>
      <c r="S154" s="182"/>
      <c r="T154" s="182"/>
      <c r="U154" s="183"/>
    </row>
    <row r="155" spans="2:21" x14ac:dyDescent="0.25">
      <c r="B155" s="180"/>
      <c r="C155" s="163"/>
      <c r="D155" s="182"/>
      <c r="E155" s="182"/>
      <c r="F155" s="182"/>
      <c r="G155" s="182"/>
      <c r="H155" s="182"/>
      <c r="I155" s="182"/>
      <c r="J155" s="182"/>
      <c r="K155" s="182"/>
      <c r="L155" s="182"/>
      <c r="M155" s="182"/>
      <c r="N155" s="182"/>
      <c r="O155" s="182"/>
      <c r="P155" s="182"/>
      <c r="Q155" s="182"/>
      <c r="R155" s="182"/>
      <c r="S155" s="182"/>
      <c r="T155" s="182"/>
      <c r="U155" s="183"/>
    </row>
    <row r="156" spans="2:21" x14ac:dyDescent="0.25">
      <c r="B156" s="180"/>
      <c r="C156" s="163"/>
      <c r="D156" s="182"/>
      <c r="E156" s="182"/>
      <c r="F156" s="182"/>
      <c r="G156" s="182"/>
      <c r="H156" s="182"/>
      <c r="I156" s="182"/>
      <c r="J156" s="182"/>
      <c r="K156" s="182"/>
      <c r="L156" s="182"/>
      <c r="M156" s="182"/>
      <c r="N156" s="182"/>
      <c r="O156" s="182"/>
      <c r="P156" s="182"/>
      <c r="Q156" s="182"/>
      <c r="R156" s="182"/>
      <c r="S156" s="182"/>
      <c r="T156" s="182"/>
      <c r="U156" s="183"/>
    </row>
    <row r="157" spans="2:21" x14ac:dyDescent="0.25">
      <c r="B157" s="180"/>
      <c r="C157" s="163"/>
      <c r="D157" s="182"/>
      <c r="E157" s="182"/>
      <c r="F157" s="182"/>
      <c r="G157" s="182"/>
      <c r="H157" s="182"/>
      <c r="I157" s="182"/>
      <c r="J157" s="182"/>
      <c r="K157" s="182"/>
      <c r="L157" s="182"/>
      <c r="M157" s="182"/>
      <c r="N157" s="182"/>
      <c r="O157" s="182"/>
      <c r="P157" s="182"/>
      <c r="Q157" s="182"/>
      <c r="R157" s="182"/>
      <c r="S157" s="182"/>
      <c r="T157" s="182"/>
      <c r="U157" s="183"/>
    </row>
    <row r="158" spans="2:21" x14ac:dyDescent="0.25">
      <c r="B158" s="180"/>
      <c r="C158" s="163"/>
      <c r="D158" s="182"/>
      <c r="E158" s="182"/>
      <c r="F158" s="182"/>
      <c r="G158" s="182"/>
      <c r="H158" s="182"/>
      <c r="I158" s="182"/>
      <c r="J158" s="182"/>
      <c r="K158" s="182"/>
      <c r="L158" s="182"/>
      <c r="M158" s="182"/>
      <c r="N158" s="182"/>
      <c r="O158" s="182"/>
      <c r="P158" s="182"/>
      <c r="Q158" s="182"/>
      <c r="R158" s="182"/>
      <c r="S158" s="182"/>
      <c r="T158" s="182"/>
      <c r="U158" s="183"/>
    </row>
    <row r="159" spans="2:21" x14ac:dyDescent="0.25">
      <c r="B159" s="180"/>
      <c r="C159" s="163"/>
      <c r="D159" s="182"/>
      <c r="E159" s="182"/>
      <c r="F159" s="182"/>
      <c r="G159" s="182"/>
      <c r="H159" s="182"/>
      <c r="I159" s="182"/>
      <c r="J159" s="182"/>
      <c r="K159" s="182"/>
      <c r="L159" s="182"/>
      <c r="M159" s="182"/>
      <c r="N159" s="182"/>
      <c r="O159" s="182"/>
      <c r="P159" s="182"/>
      <c r="Q159" s="182"/>
      <c r="R159" s="182"/>
      <c r="S159" s="182"/>
      <c r="T159" s="182"/>
      <c r="U159" s="183"/>
    </row>
    <row r="160" spans="2:21" x14ac:dyDescent="0.25">
      <c r="B160" s="180"/>
      <c r="C160" s="163"/>
      <c r="D160" s="182"/>
      <c r="E160" s="182"/>
      <c r="F160" s="182"/>
      <c r="G160" s="182"/>
      <c r="H160" s="182"/>
      <c r="I160" s="182"/>
      <c r="J160" s="182"/>
      <c r="K160" s="182"/>
      <c r="L160" s="182"/>
      <c r="M160" s="182"/>
      <c r="N160" s="182"/>
      <c r="O160" s="182"/>
      <c r="P160" s="182"/>
      <c r="Q160" s="182"/>
      <c r="R160" s="182"/>
      <c r="S160" s="182"/>
      <c r="T160" s="182"/>
      <c r="U160" s="183"/>
    </row>
    <row r="161" spans="2:21" x14ac:dyDescent="0.25">
      <c r="B161" s="180"/>
      <c r="C161" s="163"/>
      <c r="D161" s="182"/>
      <c r="E161" s="182"/>
      <c r="F161" s="182"/>
      <c r="G161" s="182"/>
      <c r="H161" s="182"/>
      <c r="I161" s="182"/>
      <c r="J161" s="182"/>
      <c r="K161" s="182"/>
      <c r="L161" s="182"/>
      <c r="M161" s="182"/>
      <c r="N161" s="182"/>
      <c r="O161" s="182"/>
      <c r="P161" s="182"/>
      <c r="Q161" s="182"/>
      <c r="R161" s="182"/>
      <c r="S161" s="182"/>
      <c r="T161" s="182"/>
      <c r="U161" s="183"/>
    </row>
    <row r="162" spans="2:21" x14ac:dyDescent="0.25">
      <c r="B162" s="180"/>
      <c r="C162" s="163"/>
      <c r="D162" s="182"/>
      <c r="E162" s="182"/>
      <c r="F162" s="182"/>
      <c r="G162" s="182"/>
      <c r="H162" s="182"/>
      <c r="I162" s="182"/>
      <c r="J162" s="182"/>
      <c r="K162" s="182"/>
      <c r="L162" s="182"/>
      <c r="M162" s="182"/>
      <c r="N162" s="182"/>
      <c r="O162" s="182"/>
      <c r="P162" s="182"/>
      <c r="Q162" s="182"/>
      <c r="R162" s="182"/>
      <c r="S162" s="182"/>
      <c r="T162" s="182"/>
      <c r="U162" s="183"/>
    </row>
    <row r="163" spans="2:21" x14ac:dyDescent="0.25">
      <c r="B163" s="180"/>
      <c r="C163" s="163"/>
      <c r="D163" s="182"/>
      <c r="E163" s="182"/>
      <c r="F163" s="182"/>
      <c r="G163" s="182"/>
      <c r="H163" s="182"/>
      <c r="I163" s="182"/>
      <c r="J163" s="182"/>
      <c r="K163" s="182"/>
      <c r="L163" s="182"/>
      <c r="M163" s="182"/>
      <c r="N163" s="182"/>
      <c r="O163" s="182"/>
      <c r="P163" s="182"/>
      <c r="Q163" s="182"/>
      <c r="R163" s="182"/>
      <c r="S163" s="182"/>
      <c r="T163" s="182"/>
      <c r="U163" s="183"/>
    </row>
    <row r="164" spans="2:21" x14ac:dyDescent="0.25">
      <c r="B164" s="180"/>
      <c r="C164" s="163"/>
      <c r="D164" s="182"/>
      <c r="E164" s="182"/>
      <c r="F164" s="182"/>
      <c r="G164" s="182"/>
      <c r="H164" s="182"/>
      <c r="I164" s="182"/>
      <c r="J164" s="182"/>
      <c r="K164" s="182"/>
      <c r="L164" s="182"/>
      <c r="M164" s="182"/>
      <c r="N164" s="182"/>
      <c r="O164" s="182"/>
      <c r="P164" s="182"/>
      <c r="Q164" s="182"/>
      <c r="R164" s="182"/>
      <c r="S164" s="182"/>
      <c r="T164" s="182"/>
      <c r="U164" s="183"/>
    </row>
    <row r="165" spans="2:21" x14ac:dyDescent="0.25">
      <c r="B165" s="180"/>
      <c r="C165" s="163"/>
      <c r="D165" s="182"/>
      <c r="E165" s="182"/>
      <c r="F165" s="182"/>
      <c r="G165" s="182"/>
      <c r="H165" s="182"/>
      <c r="I165" s="182"/>
      <c r="J165" s="182"/>
      <c r="K165" s="182"/>
      <c r="L165" s="182"/>
      <c r="M165" s="182"/>
      <c r="N165" s="182"/>
      <c r="O165" s="182"/>
      <c r="P165" s="182"/>
      <c r="Q165" s="182"/>
      <c r="R165" s="182"/>
      <c r="S165" s="182"/>
      <c r="T165" s="182"/>
      <c r="U165" s="183"/>
    </row>
    <row r="166" spans="2:21" x14ac:dyDescent="0.25">
      <c r="B166" s="180"/>
      <c r="C166" s="163"/>
      <c r="D166" s="182"/>
      <c r="E166" s="182"/>
      <c r="F166" s="182"/>
      <c r="G166" s="182"/>
      <c r="H166" s="182"/>
      <c r="I166" s="182"/>
      <c r="J166" s="182"/>
      <c r="K166" s="182"/>
      <c r="L166" s="182"/>
      <c r="M166" s="182"/>
      <c r="N166" s="182"/>
      <c r="O166" s="182"/>
      <c r="P166" s="182"/>
      <c r="Q166" s="182"/>
      <c r="R166" s="182"/>
      <c r="S166" s="182"/>
      <c r="T166" s="182"/>
      <c r="U166" s="183"/>
    </row>
    <row r="167" spans="2:21" x14ac:dyDescent="0.25">
      <c r="B167" s="180"/>
      <c r="C167" s="163"/>
      <c r="D167" s="182"/>
      <c r="E167" s="182"/>
      <c r="F167" s="182"/>
      <c r="G167" s="182"/>
      <c r="H167" s="182"/>
      <c r="I167" s="182"/>
      <c r="J167" s="182"/>
      <c r="K167" s="182"/>
      <c r="L167" s="182"/>
      <c r="M167" s="182"/>
      <c r="N167" s="182"/>
      <c r="O167" s="182"/>
      <c r="P167" s="182"/>
      <c r="Q167" s="182"/>
      <c r="R167" s="182"/>
      <c r="S167" s="182"/>
      <c r="T167" s="182"/>
      <c r="U167" s="183"/>
    </row>
    <row r="168" spans="2:21" x14ac:dyDescent="0.25">
      <c r="B168" s="180"/>
      <c r="C168" s="163"/>
      <c r="D168" s="182"/>
      <c r="E168" s="182"/>
      <c r="F168" s="182"/>
      <c r="G168" s="182"/>
      <c r="H168" s="182"/>
      <c r="I168" s="182"/>
      <c r="J168" s="182"/>
      <c r="K168" s="182"/>
      <c r="L168" s="182"/>
      <c r="M168" s="182"/>
      <c r="N168" s="182"/>
      <c r="O168" s="182"/>
      <c r="P168" s="182"/>
      <c r="Q168" s="182"/>
      <c r="R168" s="182"/>
      <c r="S168" s="182"/>
      <c r="T168" s="182"/>
      <c r="U168" s="183"/>
    </row>
    <row r="169" spans="2:21" x14ac:dyDescent="0.25">
      <c r="B169" s="180"/>
      <c r="C169" s="163"/>
      <c r="D169" s="182"/>
      <c r="E169" s="182"/>
      <c r="F169" s="182"/>
      <c r="G169" s="182"/>
      <c r="H169" s="182"/>
      <c r="I169" s="182"/>
      <c r="J169" s="182"/>
      <c r="K169" s="182"/>
      <c r="L169" s="182"/>
      <c r="M169" s="182"/>
      <c r="N169" s="182"/>
      <c r="O169" s="182"/>
      <c r="P169" s="182"/>
      <c r="Q169" s="182"/>
      <c r="R169" s="182"/>
      <c r="S169" s="182"/>
      <c r="T169" s="182"/>
      <c r="U169" s="183"/>
    </row>
    <row r="170" spans="2:21" x14ac:dyDescent="0.25">
      <c r="B170" s="180"/>
      <c r="C170" s="163"/>
      <c r="D170" s="182"/>
      <c r="E170" s="182"/>
      <c r="F170" s="182"/>
      <c r="G170" s="182"/>
      <c r="H170" s="182"/>
      <c r="I170" s="182"/>
      <c r="J170" s="182"/>
      <c r="K170" s="182"/>
      <c r="L170" s="182"/>
      <c r="M170" s="182"/>
      <c r="N170" s="182"/>
      <c r="O170" s="182"/>
      <c r="P170" s="182"/>
      <c r="Q170" s="182"/>
      <c r="R170" s="182"/>
      <c r="S170" s="182"/>
      <c r="T170" s="182"/>
      <c r="U170" s="183"/>
    </row>
    <row r="171" spans="2:21" x14ac:dyDescent="0.25">
      <c r="B171" s="180"/>
      <c r="C171" s="163"/>
      <c r="D171" s="182"/>
      <c r="E171" s="182"/>
      <c r="F171" s="182"/>
      <c r="G171" s="182"/>
      <c r="H171" s="182"/>
      <c r="I171" s="182"/>
      <c r="J171" s="182"/>
      <c r="K171" s="182"/>
      <c r="L171" s="182"/>
      <c r="M171" s="182"/>
      <c r="N171" s="182"/>
      <c r="O171" s="182"/>
      <c r="P171" s="182"/>
      <c r="Q171" s="182"/>
      <c r="R171" s="182"/>
      <c r="S171" s="182"/>
      <c r="T171" s="182"/>
      <c r="U171" s="183"/>
    </row>
    <row r="172" spans="2:21" x14ac:dyDescent="0.25">
      <c r="B172" s="180"/>
      <c r="C172" s="163"/>
      <c r="D172" s="182"/>
      <c r="E172" s="182"/>
      <c r="F172" s="182"/>
      <c r="G172" s="182"/>
      <c r="H172" s="182"/>
      <c r="I172" s="182"/>
      <c r="J172" s="182"/>
      <c r="K172" s="182"/>
      <c r="L172" s="182"/>
      <c r="M172" s="182"/>
      <c r="N172" s="182"/>
      <c r="O172" s="182"/>
      <c r="P172" s="182"/>
      <c r="Q172" s="182"/>
      <c r="R172" s="182"/>
      <c r="S172" s="182"/>
      <c r="T172" s="182"/>
      <c r="U172" s="183"/>
    </row>
    <row r="173" spans="2:21" x14ac:dyDescent="0.25">
      <c r="B173" s="180"/>
      <c r="C173" s="163"/>
      <c r="D173" s="182"/>
      <c r="E173" s="182"/>
      <c r="F173" s="182"/>
      <c r="G173" s="182"/>
      <c r="H173" s="182"/>
      <c r="I173" s="182"/>
      <c r="J173" s="182"/>
      <c r="K173" s="182"/>
      <c r="L173" s="182"/>
      <c r="M173" s="182"/>
      <c r="N173" s="182"/>
      <c r="O173" s="182"/>
      <c r="P173" s="182"/>
      <c r="Q173" s="182"/>
      <c r="R173" s="182"/>
      <c r="S173" s="182"/>
      <c r="T173" s="182"/>
      <c r="U173" s="183"/>
    </row>
    <row r="174" spans="2:21" x14ac:dyDescent="0.25">
      <c r="B174" s="180"/>
      <c r="C174" s="163"/>
      <c r="D174" s="182"/>
      <c r="E174" s="182"/>
      <c r="F174" s="182"/>
      <c r="G174" s="182"/>
      <c r="H174" s="182"/>
      <c r="I174" s="182"/>
      <c r="J174" s="182"/>
      <c r="K174" s="182"/>
      <c r="L174" s="182"/>
      <c r="M174" s="182"/>
      <c r="N174" s="182"/>
      <c r="O174" s="182"/>
      <c r="P174" s="182"/>
      <c r="Q174" s="182"/>
      <c r="R174" s="182"/>
      <c r="S174" s="182"/>
      <c r="T174" s="182"/>
      <c r="U174" s="183"/>
    </row>
    <row r="175" spans="2:21" x14ac:dyDescent="0.25">
      <c r="B175" s="180"/>
      <c r="C175" s="163"/>
      <c r="D175" s="182"/>
      <c r="E175" s="182"/>
      <c r="F175" s="182"/>
      <c r="G175" s="182"/>
      <c r="H175" s="182"/>
      <c r="I175" s="182"/>
      <c r="J175" s="182"/>
      <c r="K175" s="182"/>
      <c r="L175" s="182"/>
      <c r="M175" s="182"/>
      <c r="N175" s="182"/>
      <c r="O175" s="182"/>
      <c r="P175" s="182"/>
      <c r="Q175" s="182"/>
      <c r="R175" s="182"/>
      <c r="S175" s="182"/>
      <c r="T175" s="182"/>
      <c r="U175" s="183"/>
    </row>
    <row r="176" spans="2:21" x14ac:dyDescent="0.25">
      <c r="B176" s="180"/>
      <c r="C176" s="163"/>
      <c r="D176" s="182"/>
      <c r="E176" s="182"/>
      <c r="F176" s="182"/>
      <c r="G176" s="182"/>
      <c r="H176" s="182"/>
      <c r="I176" s="182"/>
      <c r="J176" s="182"/>
      <c r="K176" s="182"/>
      <c r="L176" s="182"/>
      <c r="M176" s="182"/>
      <c r="N176" s="182"/>
      <c r="O176" s="182"/>
      <c r="P176" s="182"/>
      <c r="Q176" s="182"/>
      <c r="R176" s="182"/>
      <c r="S176" s="182"/>
      <c r="T176" s="182"/>
      <c r="U176" s="183"/>
    </row>
    <row r="177" spans="2:21" x14ac:dyDescent="0.25">
      <c r="B177" s="180"/>
      <c r="C177" s="163"/>
      <c r="D177" s="182"/>
      <c r="E177" s="182"/>
      <c r="F177" s="182"/>
      <c r="G177" s="182"/>
      <c r="H177" s="182"/>
      <c r="I177" s="182"/>
      <c r="J177" s="182"/>
      <c r="K177" s="182"/>
      <c r="L177" s="182"/>
      <c r="M177" s="182"/>
      <c r="N177" s="182"/>
      <c r="O177" s="182"/>
      <c r="P177" s="182"/>
      <c r="Q177" s="182"/>
      <c r="R177" s="182"/>
      <c r="S177" s="182"/>
      <c r="T177" s="182"/>
      <c r="U177" s="183"/>
    </row>
    <row r="178" spans="2:21" x14ac:dyDescent="0.25">
      <c r="B178" s="180"/>
      <c r="C178" s="163"/>
      <c r="D178" s="182"/>
      <c r="E178" s="182"/>
      <c r="F178" s="182"/>
      <c r="G178" s="182"/>
      <c r="H178" s="182"/>
      <c r="I178" s="182"/>
      <c r="J178" s="182"/>
      <c r="K178" s="182"/>
      <c r="L178" s="182"/>
      <c r="M178" s="182"/>
      <c r="N178" s="182"/>
      <c r="O178" s="182"/>
      <c r="P178" s="182"/>
      <c r="Q178" s="182"/>
      <c r="R178" s="182"/>
      <c r="S178" s="182"/>
      <c r="T178" s="182"/>
      <c r="U178" s="183"/>
    </row>
    <row r="179" spans="2:21" x14ac:dyDescent="0.25">
      <c r="B179" s="180"/>
      <c r="C179" s="163"/>
      <c r="D179" s="182"/>
      <c r="E179" s="182"/>
      <c r="F179" s="182"/>
      <c r="G179" s="182"/>
      <c r="H179" s="182"/>
      <c r="I179" s="182"/>
      <c r="J179" s="182"/>
      <c r="K179" s="182"/>
      <c r="L179" s="182"/>
      <c r="M179" s="182"/>
      <c r="N179" s="182"/>
      <c r="O179" s="182"/>
      <c r="P179" s="182"/>
      <c r="Q179" s="182"/>
      <c r="R179" s="182"/>
      <c r="S179" s="182"/>
      <c r="T179" s="182"/>
      <c r="U179" s="183"/>
    </row>
    <row r="180" spans="2:21" x14ac:dyDescent="0.25">
      <c r="B180" s="180"/>
      <c r="C180" s="163"/>
      <c r="D180" s="182"/>
      <c r="E180" s="182"/>
      <c r="F180" s="182"/>
      <c r="G180" s="182"/>
      <c r="H180" s="182"/>
      <c r="I180" s="182"/>
      <c r="J180" s="182"/>
      <c r="K180" s="182"/>
      <c r="L180" s="182"/>
      <c r="M180" s="182"/>
      <c r="N180" s="182"/>
      <c r="O180" s="182"/>
      <c r="P180" s="182"/>
      <c r="Q180" s="182"/>
      <c r="R180" s="182"/>
      <c r="S180" s="182"/>
      <c r="T180" s="182"/>
      <c r="U180" s="183"/>
    </row>
    <row r="181" spans="2:21" x14ac:dyDescent="0.25">
      <c r="B181" s="180"/>
      <c r="C181" s="163"/>
      <c r="D181" s="182"/>
      <c r="E181" s="182"/>
      <c r="F181" s="182"/>
      <c r="G181" s="182"/>
      <c r="H181" s="182"/>
      <c r="I181" s="182"/>
      <c r="J181" s="182"/>
      <c r="K181" s="182"/>
      <c r="L181" s="182"/>
      <c r="M181" s="182"/>
      <c r="N181" s="182"/>
      <c r="O181" s="182"/>
      <c r="P181" s="182"/>
      <c r="Q181" s="182"/>
      <c r="R181" s="182"/>
      <c r="S181" s="182"/>
      <c r="T181" s="182"/>
      <c r="U181" s="183"/>
    </row>
    <row r="182" spans="2:21" x14ac:dyDescent="0.25">
      <c r="B182" s="180"/>
      <c r="C182" s="163"/>
      <c r="D182" s="182"/>
      <c r="E182" s="182"/>
      <c r="F182" s="182"/>
      <c r="G182" s="182"/>
      <c r="H182" s="182"/>
      <c r="I182" s="182"/>
      <c r="J182" s="182"/>
      <c r="K182" s="182"/>
      <c r="L182" s="182"/>
      <c r="M182" s="182"/>
      <c r="N182" s="182"/>
      <c r="O182" s="182"/>
      <c r="P182" s="182"/>
      <c r="Q182" s="182"/>
      <c r="R182" s="182"/>
      <c r="S182" s="182"/>
      <c r="T182" s="182"/>
      <c r="U182" s="183"/>
    </row>
    <row r="183" spans="2:21" x14ac:dyDescent="0.25">
      <c r="B183" s="180"/>
      <c r="C183" s="163"/>
      <c r="D183" s="182"/>
      <c r="E183" s="182"/>
      <c r="F183" s="182"/>
      <c r="G183" s="182"/>
      <c r="H183" s="182"/>
      <c r="I183" s="182"/>
      <c r="J183" s="182"/>
      <c r="K183" s="182"/>
      <c r="L183" s="182"/>
      <c r="M183" s="182"/>
      <c r="N183" s="182"/>
      <c r="O183" s="182"/>
      <c r="P183" s="182"/>
      <c r="Q183" s="182"/>
      <c r="R183" s="182"/>
      <c r="S183" s="182"/>
      <c r="T183" s="182"/>
      <c r="U183" s="183"/>
    </row>
    <row r="184" spans="2:21" x14ac:dyDescent="0.25">
      <c r="B184" s="180"/>
      <c r="C184" s="163"/>
      <c r="D184" s="182"/>
      <c r="E184" s="182"/>
      <c r="F184" s="182"/>
      <c r="G184" s="182"/>
      <c r="H184" s="182"/>
      <c r="I184" s="182"/>
      <c r="J184" s="182"/>
      <c r="K184" s="182"/>
      <c r="L184" s="182"/>
      <c r="M184" s="182"/>
      <c r="N184" s="182"/>
      <c r="O184" s="182"/>
      <c r="P184" s="182"/>
      <c r="Q184" s="182"/>
      <c r="R184" s="182"/>
      <c r="S184" s="182"/>
      <c r="T184" s="182"/>
      <c r="U184" s="183"/>
    </row>
    <row r="185" spans="2:21" x14ac:dyDescent="0.25">
      <c r="B185" s="180"/>
      <c r="C185" s="163"/>
      <c r="D185" s="182"/>
      <c r="E185" s="182"/>
      <c r="F185" s="182"/>
      <c r="G185" s="182"/>
      <c r="H185" s="182"/>
      <c r="I185" s="182"/>
      <c r="J185" s="182"/>
      <c r="K185" s="182"/>
      <c r="L185" s="182"/>
      <c r="M185" s="182"/>
      <c r="N185" s="182"/>
      <c r="O185" s="182"/>
      <c r="P185" s="182"/>
      <c r="Q185" s="182"/>
      <c r="R185" s="182"/>
      <c r="S185" s="182"/>
      <c r="T185" s="182"/>
      <c r="U185" s="183"/>
    </row>
    <row r="186" spans="2:21" x14ac:dyDescent="0.25">
      <c r="B186" s="180"/>
      <c r="C186" s="163"/>
      <c r="D186" s="182"/>
      <c r="E186" s="182"/>
      <c r="F186" s="182"/>
      <c r="G186" s="182"/>
      <c r="H186" s="182"/>
      <c r="I186" s="182"/>
      <c r="J186" s="182"/>
      <c r="K186" s="182"/>
      <c r="L186" s="182"/>
      <c r="M186" s="182"/>
      <c r="N186" s="182"/>
      <c r="O186" s="182"/>
      <c r="P186" s="182"/>
      <c r="Q186" s="182"/>
      <c r="R186" s="182"/>
      <c r="S186" s="182"/>
      <c r="T186" s="182"/>
      <c r="U186" s="183"/>
    </row>
    <row r="187" spans="2:21" x14ac:dyDescent="0.25">
      <c r="B187" s="180"/>
      <c r="C187" s="163"/>
      <c r="D187" s="182"/>
      <c r="E187" s="182"/>
      <c r="F187" s="182"/>
      <c r="G187" s="182"/>
      <c r="H187" s="182"/>
      <c r="I187" s="182"/>
      <c r="J187" s="182"/>
      <c r="K187" s="182"/>
      <c r="L187" s="182"/>
      <c r="M187" s="182"/>
      <c r="N187" s="182"/>
      <c r="O187" s="182"/>
      <c r="P187" s="182"/>
      <c r="Q187" s="182"/>
      <c r="R187" s="182"/>
      <c r="S187" s="182"/>
      <c r="T187" s="182"/>
      <c r="U187" s="183"/>
    </row>
    <row r="188" spans="2:21" x14ac:dyDescent="0.25">
      <c r="B188" s="180"/>
      <c r="C188" s="163"/>
      <c r="D188" s="182"/>
      <c r="E188" s="182"/>
      <c r="F188" s="182"/>
      <c r="G188" s="182"/>
      <c r="H188" s="182"/>
      <c r="I188" s="182"/>
      <c r="J188" s="182"/>
      <c r="K188" s="182"/>
      <c r="L188" s="182"/>
      <c r="M188" s="182"/>
      <c r="N188" s="182"/>
      <c r="O188" s="182"/>
      <c r="P188" s="182"/>
      <c r="Q188" s="182"/>
      <c r="R188" s="182"/>
      <c r="S188" s="182"/>
      <c r="T188" s="182"/>
      <c r="U188" s="183"/>
    </row>
    <row r="189" spans="2:21" x14ac:dyDescent="0.25">
      <c r="B189" s="180"/>
      <c r="C189" s="163"/>
      <c r="D189" s="182"/>
      <c r="E189" s="182"/>
      <c r="F189" s="182"/>
      <c r="G189" s="182"/>
      <c r="H189" s="182"/>
      <c r="I189" s="182"/>
      <c r="J189" s="182"/>
      <c r="K189" s="182"/>
      <c r="L189" s="182"/>
      <c r="M189" s="182"/>
      <c r="N189" s="182"/>
      <c r="O189" s="182"/>
      <c r="P189" s="182"/>
      <c r="Q189" s="182"/>
      <c r="R189" s="182"/>
      <c r="S189" s="182"/>
      <c r="T189" s="182"/>
      <c r="U189" s="183"/>
    </row>
    <row r="190" spans="2:21" x14ac:dyDescent="0.25">
      <c r="B190" s="180"/>
      <c r="C190" s="163"/>
      <c r="D190" s="182"/>
      <c r="E190" s="182"/>
      <c r="F190" s="182"/>
      <c r="G190" s="182"/>
      <c r="H190" s="182"/>
      <c r="I190" s="182"/>
      <c r="J190" s="182"/>
      <c r="K190" s="182"/>
      <c r="L190" s="182"/>
      <c r="M190" s="182"/>
      <c r="N190" s="182"/>
      <c r="O190" s="182"/>
      <c r="P190" s="182"/>
      <c r="Q190" s="182"/>
      <c r="R190" s="182"/>
      <c r="S190" s="182"/>
      <c r="T190" s="182"/>
      <c r="U190" s="183"/>
    </row>
    <row r="191" spans="2:21" x14ac:dyDescent="0.25">
      <c r="B191" s="180"/>
      <c r="C191" s="163"/>
      <c r="D191" s="182"/>
      <c r="E191" s="182"/>
      <c r="F191" s="182"/>
      <c r="G191" s="182"/>
      <c r="H191" s="182"/>
      <c r="I191" s="182"/>
      <c r="J191" s="182"/>
      <c r="K191" s="182"/>
      <c r="L191" s="182"/>
      <c r="M191" s="182"/>
      <c r="N191" s="182"/>
      <c r="O191" s="182"/>
      <c r="P191" s="182"/>
      <c r="Q191" s="182"/>
      <c r="R191" s="182"/>
      <c r="S191" s="182"/>
      <c r="T191" s="182"/>
      <c r="U191" s="183"/>
    </row>
    <row r="192" spans="2:21" x14ac:dyDescent="0.25">
      <c r="B192" s="180"/>
      <c r="C192" s="163"/>
      <c r="D192" s="182"/>
      <c r="E192" s="182"/>
      <c r="F192" s="182"/>
      <c r="G192" s="182"/>
      <c r="H192" s="182"/>
      <c r="I192" s="182"/>
      <c r="J192" s="182"/>
      <c r="K192" s="182"/>
      <c r="L192" s="182"/>
      <c r="M192" s="182"/>
      <c r="N192" s="182"/>
      <c r="O192" s="182"/>
      <c r="P192" s="182"/>
      <c r="Q192" s="182"/>
      <c r="R192" s="182"/>
      <c r="S192" s="182"/>
      <c r="T192" s="182"/>
      <c r="U192" s="183"/>
    </row>
    <row r="193" spans="2:21" x14ac:dyDescent="0.25">
      <c r="B193" s="180"/>
      <c r="C193" s="163"/>
      <c r="D193" s="182"/>
      <c r="E193" s="182"/>
      <c r="F193" s="182"/>
      <c r="G193" s="182"/>
      <c r="H193" s="182"/>
      <c r="I193" s="182"/>
      <c r="J193" s="182"/>
      <c r="K193" s="182"/>
      <c r="L193" s="182"/>
      <c r="M193" s="182"/>
      <c r="N193" s="182"/>
      <c r="O193" s="182"/>
      <c r="P193" s="182"/>
      <c r="Q193" s="182"/>
      <c r="R193" s="182"/>
      <c r="S193" s="182"/>
      <c r="T193" s="182"/>
      <c r="U193" s="183"/>
    </row>
    <row r="194" spans="2:21" x14ac:dyDescent="0.25">
      <c r="B194" s="180"/>
      <c r="C194" s="163"/>
      <c r="D194" s="182"/>
      <c r="E194" s="182"/>
      <c r="F194" s="182"/>
      <c r="G194" s="182"/>
      <c r="H194" s="182"/>
      <c r="I194" s="182"/>
      <c r="J194" s="182"/>
      <c r="K194" s="182"/>
      <c r="L194" s="182"/>
      <c r="M194" s="182"/>
      <c r="N194" s="182"/>
      <c r="O194" s="182"/>
      <c r="P194" s="182"/>
      <c r="Q194" s="182"/>
      <c r="R194" s="182"/>
      <c r="S194" s="182"/>
      <c r="T194" s="182"/>
      <c r="U194" s="183"/>
    </row>
    <row r="195" spans="2:21" x14ac:dyDescent="0.25">
      <c r="B195" s="180"/>
      <c r="C195" s="163"/>
      <c r="D195" s="182"/>
      <c r="E195" s="182"/>
      <c r="F195" s="182"/>
      <c r="G195" s="182"/>
      <c r="H195" s="182"/>
      <c r="I195" s="182"/>
      <c r="J195" s="182"/>
      <c r="K195" s="182"/>
      <c r="L195" s="182"/>
      <c r="M195" s="182"/>
      <c r="N195" s="182"/>
      <c r="O195" s="182"/>
      <c r="P195" s="182"/>
      <c r="Q195" s="182"/>
      <c r="R195" s="182"/>
      <c r="S195" s="182"/>
      <c r="T195" s="182"/>
      <c r="U195" s="183"/>
    </row>
    <row r="196" spans="2:21" x14ac:dyDescent="0.25">
      <c r="B196" s="180"/>
      <c r="C196" s="163"/>
      <c r="D196" s="182"/>
      <c r="E196" s="182"/>
      <c r="F196" s="182"/>
      <c r="G196" s="182"/>
      <c r="H196" s="182"/>
      <c r="I196" s="182"/>
      <c r="J196" s="182"/>
      <c r="K196" s="182"/>
      <c r="L196" s="182"/>
      <c r="M196" s="182"/>
      <c r="N196" s="182"/>
      <c r="O196" s="182"/>
      <c r="P196" s="182"/>
      <c r="Q196" s="182"/>
      <c r="R196" s="182"/>
      <c r="S196" s="182"/>
      <c r="T196" s="182"/>
      <c r="U196" s="183"/>
    </row>
    <row r="197" spans="2:21" x14ac:dyDescent="0.25">
      <c r="B197" s="180"/>
      <c r="C197" s="163"/>
      <c r="D197" s="182"/>
      <c r="E197" s="182"/>
      <c r="F197" s="182"/>
      <c r="G197" s="182"/>
      <c r="H197" s="182"/>
      <c r="I197" s="182"/>
      <c r="J197" s="182"/>
      <c r="K197" s="182"/>
      <c r="L197" s="182"/>
      <c r="M197" s="182"/>
      <c r="N197" s="182"/>
      <c r="O197" s="182"/>
      <c r="P197" s="182"/>
      <c r="Q197" s="182"/>
      <c r="R197" s="182"/>
      <c r="S197" s="182"/>
      <c r="T197" s="182"/>
      <c r="U197" s="183"/>
    </row>
    <row r="198" spans="2:21" x14ac:dyDescent="0.25">
      <c r="B198" s="180"/>
      <c r="C198" s="163"/>
      <c r="D198" s="182"/>
      <c r="E198" s="182"/>
      <c r="F198" s="182"/>
      <c r="G198" s="182"/>
      <c r="H198" s="182"/>
      <c r="I198" s="182"/>
      <c r="J198" s="182"/>
      <c r="K198" s="182"/>
      <c r="L198" s="182"/>
      <c r="M198" s="182"/>
      <c r="N198" s="182"/>
      <c r="O198" s="182"/>
      <c r="P198" s="182"/>
      <c r="Q198" s="182"/>
      <c r="R198" s="182"/>
      <c r="S198" s="182"/>
      <c r="T198" s="182"/>
      <c r="U198" s="183"/>
    </row>
    <row r="199" spans="2:21" x14ac:dyDescent="0.25">
      <c r="B199" s="180"/>
      <c r="C199" s="163"/>
      <c r="D199" s="182"/>
      <c r="E199" s="182"/>
      <c r="F199" s="182"/>
      <c r="G199" s="182"/>
      <c r="H199" s="182"/>
      <c r="I199" s="182"/>
      <c r="J199" s="182"/>
      <c r="K199" s="182"/>
      <c r="L199" s="182"/>
      <c r="M199" s="182"/>
      <c r="N199" s="182"/>
      <c r="O199" s="182"/>
      <c r="P199" s="182"/>
      <c r="Q199" s="182"/>
      <c r="R199" s="182"/>
      <c r="S199" s="182"/>
      <c r="T199" s="182"/>
      <c r="U199" s="183"/>
    </row>
    <row r="200" spans="2:21" x14ac:dyDescent="0.25">
      <c r="B200" s="180"/>
      <c r="C200" s="163"/>
      <c r="D200" s="182"/>
      <c r="E200" s="182"/>
      <c r="F200" s="182"/>
      <c r="G200" s="182"/>
      <c r="H200" s="182"/>
      <c r="I200" s="182"/>
      <c r="J200" s="182"/>
      <c r="K200" s="182"/>
      <c r="L200" s="182"/>
      <c r="M200" s="182"/>
      <c r="N200" s="182"/>
      <c r="O200" s="182"/>
      <c r="P200" s="182"/>
      <c r="Q200" s="182"/>
      <c r="R200" s="182"/>
      <c r="S200" s="182"/>
      <c r="T200" s="182"/>
      <c r="U200" s="183"/>
    </row>
    <row r="201" spans="2:21" x14ac:dyDescent="0.25">
      <c r="B201" s="180"/>
      <c r="C201" s="163"/>
      <c r="D201" s="182"/>
      <c r="E201" s="182"/>
      <c r="F201" s="182"/>
      <c r="G201" s="182"/>
      <c r="H201" s="182"/>
      <c r="I201" s="182"/>
      <c r="J201" s="182"/>
      <c r="K201" s="182"/>
      <c r="L201" s="182"/>
      <c r="M201" s="182"/>
      <c r="N201" s="182"/>
      <c r="O201" s="182"/>
      <c r="P201" s="182"/>
      <c r="Q201" s="182"/>
      <c r="R201" s="182"/>
      <c r="S201" s="182"/>
      <c r="T201" s="182"/>
      <c r="U201" s="183"/>
    </row>
    <row r="202" spans="2:21" x14ac:dyDescent="0.25">
      <c r="B202" s="180"/>
      <c r="C202" s="163"/>
      <c r="D202" s="182"/>
      <c r="E202" s="182"/>
      <c r="F202" s="182"/>
      <c r="G202" s="182"/>
      <c r="H202" s="182"/>
      <c r="I202" s="182"/>
      <c r="J202" s="182"/>
      <c r="K202" s="182"/>
      <c r="L202" s="182"/>
      <c r="M202" s="182"/>
      <c r="N202" s="182"/>
      <c r="O202" s="182"/>
      <c r="P202" s="182"/>
      <c r="Q202" s="182"/>
      <c r="R202" s="182"/>
      <c r="S202" s="182"/>
      <c r="T202" s="182"/>
      <c r="U202" s="183"/>
    </row>
    <row r="203" spans="2:21" x14ac:dyDescent="0.25">
      <c r="B203" s="180"/>
      <c r="C203" s="163"/>
      <c r="D203" s="182"/>
      <c r="E203" s="182"/>
      <c r="F203" s="182"/>
      <c r="G203" s="182"/>
      <c r="H203" s="182"/>
      <c r="I203" s="182"/>
      <c r="J203" s="182"/>
      <c r="K203" s="182"/>
      <c r="L203" s="182"/>
      <c r="M203" s="182"/>
      <c r="N203" s="182"/>
      <c r="O203" s="182"/>
      <c r="P203" s="182"/>
      <c r="Q203" s="182"/>
      <c r="R203" s="182"/>
      <c r="S203" s="182"/>
      <c r="T203" s="182"/>
      <c r="U203" s="183"/>
    </row>
    <row r="204" spans="2:21" x14ac:dyDescent="0.25">
      <c r="B204" s="180"/>
      <c r="C204" s="163"/>
      <c r="D204" s="182"/>
      <c r="E204" s="182"/>
      <c r="F204" s="182"/>
      <c r="G204" s="182"/>
      <c r="H204" s="182"/>
      <c r="I204" s="182"/>
      <c r="J204" s="182"/>
      <c r="K204" s="182"/>
      <c r="L204" s="182"/>
      <c r="M204" s="182"/>
      <c r="N204" s="182"/>
      <c r="O204" s="182"/>
      <c r="P204" s="182"/>
      <c r="Q204" s="182"/>
      <c r="R204" s="182"/>
      <c r="S204" s="182"/>
      <c r="T204" s="182"/>
      <c r="U204" s="183"/>
    </row>
    <row r="205" spans="2:21" x14ac:dyDescent="0.25">
      <c r="B205" s="180"/>
      <c r="C205" s="163"/>
      <c r="D205" s="182"/>
      <c r="E205" s="182"/>
      <c r="F205" s="182"/>
      <c r="G205" s="182"/>
      <c r="H205" s="182"/>
      <c r="I205" s="182"/>
      <c r="J205" s="182"/>
      <c r="K205" s="182"/>
      <c r="L205" s="182"/>
      <c r="M205" s="182"/>
      <c r="N205" s="182"/>
      <c r="O205" s="182"/>
      <c r="P205" s="182"/>
      <c r="Q205" s="182"/>
      <c r="R205" s="182"/>
      <c r="S205" s="182"/>
      <c r="T205" s="182"/>
      <c r="U205" s="183"/>
    </row>
    <row r="206" spans="2:21" x14ac:dyDescent="0.25">
      <c r="B206" s="180"/>
      <c r="C206" s="163"/>
      <c r="D206" s="182"/>
      <c r="E206" s="182"/>
      <c r="F206" s="182"/>
      <c r="G206" s="182"/>
      <c r="H206" s="182"/>
      <c r="I206" s="182"/>
      <c r="J206" s="182"/>
      <c r="K206" s="182"/>
      <c r="L206" s="182"/>
      <c r="M206" s="182"/>
      <c r="N206" s="182"/>
      <c r="O206" s="182"/>
      <c r="P206" s="182"/>
      <c r="Q206" s="182"/>
      <c r="R206" s="182"/>
      <c r="S206" s="182"/>
      <c r="T206" s="182"/>
      <c r="U206" s="183"/>
    </row>
    <row r="207" spans="2:21" x14ac:dyDescent="0.25">
      <c r="B207" s="180"/>
      <c r="C207" s="163"/>
      <c r="D207" s="182"/>
      <c r="E207" s="182"/>
      <c r="F207" s="182"/>
      <c r="G207" s="182"/>
      <c r="H207" s="182"/>
      <c r="I207" s="182"/>
      <c r="J207" s="182"/>
      <c r="K207" s="182"/>
      <c r="L207" s="182"/>
      <c r="M207" s="182"/>
      <c r="N207" s="182"/>
      <c r="O207" s="182"/>
      <c r="P207" s="182"/>
      <c r="Q207" s="182"/>
      <c r="R207" s="182"/>
      <c r="S207" s="182"/>
      <c r="T207" s="182"/>
      <c r="U207" s="183"/>
    </row>
    <row r="208" spans="2:21" x14ac:dyDescent="0.25">
      <c r="B208" s="180"/>
      <c r="C208" s="163"/>
      <c r="D208" s="182"/>
      <c r="E208" s="182"/>
      <c r="F208" s="182"/>
      <c r="G208" s="182"/>
      <c r="H208" s="182"/>
      <c r="I208" s="182"/>
      <c r="J208" s="182"/>
      <c r="K208" s="182"/>
      <c r="L208" s="182"/>
      <c r="M208" s="182"/>
      <c r="N208" s="182"/>
      <c r="O208" s="182"/>
      <c r="P208" s="182"/>
      <c r="Q208" s="182"/>
      <c r="R208" s="182"/>
      <c r="S208" s="182"/>
      <c r="T208" s="182"/>
      <c r="U208" s="183"/>
    </row>
    <row r="209" spans="2:21" x14ac:dyDescent="0.25">
      <c r="B209" s="180"/>
      <c r="C209" s="163"/>
      <c r="D209" s="182"/>
      <c r="E209" s="182"/>
      <c r="F209" s="182"/>
      <c r="G209" s="182"/>
      <c r="H209" s="182"/>
      <c r="I209" s="182"/>
      <c r="J209" s="182"/>
      <c r="K209" s="182"/>
      <c r="L209" s="182"/>
      <c r="M209" s="182"/>
      <c r="N209" s="182"/>
      <c r="O209" s="182"/>
      <c r="P209" s="182"/>
      <c r="Q209" s="182"/>
      <c r="R209" s="182"/>
      <c r="S209" s="182"/>
      <c r="T209" s="182"/>
      <c r="U209" s="183"/>
    </row>
    <row r="210" spans="2:21" x14ac:dyDescent="0.25">
      <c r="B210" s="180"/>
      <c r="C210" s="163"/>
      <c r="D210" s="182"/>
      <c r="E210" s="182"/>
      <c r="F210" s="182"/>
      <c r="G210" s="182"/>
      <c r="H210" s="182"/>
      <c r="I210" s="182"/>
      <c r="J210" s="182"/>
      <c r="K210" s="182"/>
      <c r="L210" s="182"/>
      <c r="M210" s="182"/>
      <c r="N210" s="182"/>
      <c r="O210" s="182"/>
      <c r="P210" s="182"/>
      <c r="Q210" s="182"/>
      <c r="R210" s="182"/>
      <c r="S210" s="182"/>
      <c r="T210" s="182"/>
      <c r="U210" s="183"/>
    </row>
    <row r="211" spans="2:21" x14ac:dyDescent="0.25">
      <c r="B211" s="180"/>
      <c r="C211" s="163"/>
      <c r="D211" s="182"/>
      <c r="E211" s="182"/>
      <c r="F211" s="182"/>
      <c r="G211" s="182"/>
      <c r="H211" s="182"/>
      <c r="I211" s="182"/>
      <c r="J211" s="182"/>
      <c r="K211" s="182"/>
      <c r="L211" s="182"/>
      <c r="M211" s="182"/>
      <c r="N211" s="182"/>
      <c r="O211" s="182"/>
      <c r="P211" s="182"/>
      <c r="Q211" s="182"/>
      <c r="R211" s="182"/>
      <c r="S211" s="182"/>
      <c r="T211" s="182"/>
      <c r="U211" s="183"/>
    </row>
    <row r="212" spans="2:21" x14ac:dyDescent="0.25">
      <c r="B212" s="180"/>
      <c r="C212" s="163"/>
      <c r="D212" s="182"/>
      <c r="E212" s="182"/>
      <c r="F212" s="182"/>
      <c r="G212" s="182"/>
      <c r="H212" s="182"/>
      <c r="I212" s="182"/>
      <c r="J212" s="182"/>
      <c r="K212" s="182"/>
      <c r="L212" s="182"/>
      <c r="M212" s="182"/>
      <c r="N212" s="182"/>
      <c r="O212" s="182"/>
      <c r="P212" s="182"/>
      <c r="Q212" s="182"/>
      <c r="R212" s="182"/>
      <c r="S212" s="182"/>
      <c r="T212" s="182"/>
      <c r="U212" s="183"/>
    </row>
    <row r="213" spans="2:21" x14ac:dyDescent="0.25">
      <c r="B213" s="180"/>
      <c r="C213" s="163"/>
      <c r="D213" s="182"/>
      <c r="E213" s="182"/>
      <c r="F213" s="182"/>
      <c r="G213" s="182"/>
      <c r="H213" s="182"/>
      <c r="I213" s="182"/>
      <c r="J213" s="182"/>
      <c r="K213" s="182"/>
      <c r="L213" s="182"/>
      <c r="M213" s="182"/>
      <c r="N213" s="182"/>
      <c r="O213" s="182"/>
      <c r="P213" s="182"/>
      <c r="Q213" s="182"/>
      <c r="R213" s="182"/>
      <c r="S213" s="182"/>
      <c r="T213" s="182"/>
      <c r="U213" s="183"/>
    </row>
    <row r="214" spans="2:21" x14ac:dyDescent="0.25">
      <c r="B214" s="180"/>
      <c r="C214" s="163"/>
      <c r="D214" s="182"/>
      <c r="E214" s="182"/>
      <c r="F214" s="182"/>
      <c r="G214" s="182"/>
      <c r="H214" s="182"/>
      <c r="I214" s="182"/>
      <c r="J214" s="182"/>
      <c r="K214" s="182"/>
      <c r="L214" s="182"/>
      <c r="M214" s="182"/>
      <c r="N214" s="182"/>
      <c r="O214" s="182"/>
      <c r="P214" s="182"/>
      <c r="Q214" s="182"/>
      <c r="R214" s="182"/>
      <c r="S214" s="182"/>
      <c r="T214" s="182"/>
      <c r="U214" s="183"/>
    </row>
    <row r="215" spans="2:21" x14ac:dyDescent="0.25">
      <c r="B215" s="180"/>
      <c r="C215" s="163"/>
      <c r="D215" s="182"/>
      <c r="E215" s="182"/>
      <c r="F215" s="182"/>
      <c r="G215" s="182"/>
      <c r="H215" s="182"/>
      <c r="I215" s="182"/>
      <c r="J215" s="182"/>
      <c r="K215" s="182"/>
      <c r="L215" s="182"/>
      <c r="M215" s="182"/>
      <c r="N215" s="182"/>
      <c r="O215" s="182"/>
      <c r="P215" s="182"/>
      <c r="Q215" s="182"/>
      <c r="R215" s="182"/>
      <c r="S215" s="182"/>
      <c r="T215" s="182"/>
      <c r="U215" s="183"/>
    </row>
    <row r="216" spans="2:21" x14ac:dyDescent="0.25">
      <c r="B216" s="180"/>
      <c r="C216" s="163"/>
      <c r="D216" s="182"/>
      <c r="E216" s="182"/>
      <c r="F216" s="182"/>
      <c r="G216" s="182"/>
      <c r="H216" s="182"/>
      <c r="I216" s="182"/>
      <c r="J216" s="182"/>
      <c r="K216" s="182"/>
      <c r="L216" s="182"/>
      <c r="M216" s="182"/>
      <c r="N216" s="182"/>
      <c r="O216" s="182"/>
      <c r="P216" s="182"/>
      <c r="Q216" s="182"/>
      <c r="R216" s="182"/>
      <c r="S216" s="182"/>
      <c r="T216" s="182"/>
      <c r="U216" s="183"/>
    </row>
    <row r="217" spans="2:21" x14ac:dyDescent="0.25">
      <c r="B217" s="180"/>
      <c r="C217" s="163"/>
      <c r="D217" s="182"/>
      <c r="E217" s="182"/>
      <c r="F217" s="182"/>
      <c r="G217" s="182"/>
      <c r="H217" s="182"/>
      <c r="I217" s="182"/>
      <c r="J217" s="182"/>
      <c r="K217" s="182"/>
      <c r="L217" s="182"/>
      <c r="M217" s="182"/>
      <c r="N217" s="182"/>
      <c r="O217" s="182"/>
      <c r="P217" s="182"/>
      <c r="Q217" s="182"/>
      <c r="R217" s="182"/>
      <c r="S217" s="182"/>
      <c r="T217" s="182"/>
      <c r="U217" s="183"/>
    </row>
    <row r="218" spans="2:21" x14ac:dyDescent="0.25">
      <c r="B218" s="180"/>
      <c r="C218" s="163"/>
      <c r="D218" s="182"/>
      <c r="E218" s="182"/>
      <c r="F218" s="182"/>
      <c r="G218" s="182"/>
      <c r="H218" s="182"/>
      <c r="I218" s="182"/>
      <c r="J218" s="182"/>
      <c r="K218" s="182"/>
      <c r="L218" s="182"/>
      <c r="M218" s="182"/>
      <c r="N218" s="182"/>
      <c r="O218" s="182"/>
      <c r="P218" s="182"/>
      <c r="Q218" s="182"/>
      <c r="R218" s="182"/>
      <c r="S218" s="182"/>
      <c r="T218" s="182"/>
      <c r="U218" s="183"/>
    </row>
    <row r="219" spans="2:21" x14ac:dyDescent="0.25">
      <c r="B219" s="180"/>
      <c r="C219" s="163"/>
      <c r="D219" s="182"/>
      <c r="E219" s="182"/>
      <c r="F219" s="182"/>
      <c r="G219" s="182"/>
      <c r="H219" s="182"/>
      <c r="I219" s="182"/>
      <c r="J219" s="182"/>
      <c r="K219" s="182"/>
      <c r="L219" s="182"/>
      <c r="M219" s="182"/>
      <c r="N219" s="182"/>
      <c r="O219" s="182"/>
      <c r="P219" s="182"/>
      <c r="Q219" s="182"/>
      <c r="R219" s="182"/>
      <c r="S219" s="182"/>
      <c r="T219" s="182"/>
      <c r="U219" s="183"/>
    </row>
    <row r="220" spans="2:21" x14ac:dyDescent="0.25">
      <c r="B220" s="180"/>
      <c r="C220" s="163"/>
      <c r="D220" s="182"/>
      <c r="E220" s="182"/>
      <c r="F220" s="182"/>
      <c r="G220" s="182"/>
      <c r="H220" s="182"/>
      <c r="I220" s="182"/>
      <c r="J220" s="182"/>
      <c r="K220" s="182"/>
      <c r="L220" s="182"/>
      <c r="M220" s="182"/>
      <c r="N220" s="182"/>
      <c r="O220" s="182"/>
      <c r="P220" s="182"/>
      <c r="Q220" s="182"/>
      <c r="R220" s="182"/>
      <c r="S220" s="182"/>
      <c r="T220" s="182"/>
      <c r="U220" s="183"/>
    </row>
    <row r="221" spans="2:21" x14ac:dyDescent="0.25">
      <c r="B221" s="180"/>
      <c r="C221" s="163"/>
      <c r="D221" s="182"/>
      <c r="E221" s="182"/>
      <c r="F221" s="182"/>
      <c r="G221" s="182"/>
      <c r="H221" s="182"/>
      <c r="I221" s="182"/>
      <c r="J221" s="182"/>
      <c r="K221" s="182"/>
      <c r="L221" s="182"/>
      <c r="M221" s="182"/>
      <c r="N221" s="182"/>
      <c r="O221" s="182"/>
      <c r="P221" s="182"/>
      <c r="Q221" s="182"/>
      <c r="R221" s="182"/>
      <c r="S221" s="182"/>
      <c r="T221" s="182"/>
      <c r="U221" s="183"/>
    </row>
    <row r="222" spans="2:21" x14ac:dyDescent="0.25">
      <c r="B222" s="180"/>
      <c r="C222" s="163"/>
      <c r="D222" s="182"/>
      <c r="E222" s="182"/>
      <c r="F222" s="182"/>
      <c r="G222" s="182"/>
      <c r="H222" s="182"/>
      <c r="I222" s="182"/>
      <c r="J222" s="182"/>
      <c r="K222" s="182"/>
      <c r="L222" s="182"/>
      <c r="M222" s="182"/>
      <c r="N222" s="182"/>
      <c r="O222" s="182"/>
      <c r="P222" s="182"/>
      <c r="Q222" s="182"/>
      <c r="R222" s="182"/>
      <c r="S222" s="182"/>
      <c r="T222" s="182"/>
      <c r="U222" s="183"/>
    </row>
    <row r="223" spans="2:21" x14ac:dyDescent="0.25">
      <c r="B223" s="180"/>
      <c r="C223" s="163"/>
      <c r="D223" s="182"/>
      <c r="E223" s="182"/>
      <c r="F223" s="182"/>
      <c r="G223" s="182"/>
      <c r="H223" s="182"/>
      <c r="I223" s="182"/>
      <c r="J223" s="182"/>
      <c r="K223" s="182"/>
      <c r="L223" s="182"/>
      <c r="M223" s="182"/>
      <c r="N223" s="182"/>
      <c r="O223" s="182"/>
      <c r="P223" s="182"/>
      <c r="Q223" s="182"/>
      <c r="R223" s="182"/>
      <c r="S223" s="182"/>
      <c r="T223" s="182"/>
      <c r="U223" s="183"/>
    </row>
    <row r="224" spans="2:21" x14ac:dyDescent="0.25">
      <c r="B224" s="180"/>
      <c r="C224" s="163"/>
      <c r="D224" s="182"/>
      <c r="E224" s="182"/>
      <c r="F224" s="182"/>
      <c r="G224" s="182"/>
      <c r="H224" s="182"/>
      <c r="I224" s="182"/>
      <c r="J224" s="182"/>
      <c r="K224" s="182"/>
      <c r="L224" s="182"/>
      <c r="M224" s="182"/>
      <c r="N224" s="182"/>
      <c r="O224" s="182"/>
      <c r="P224" s="182"/>
      <c r="Q224" s="182"/>
      <c r="R224" s="182"/>
      <c r="S224" s="182"/>
      <c r="T224" s="182"/>
      <c r="U224" s="183"/>
    </row>
    <row r="225" spans="2:21" x14ac:dyDescent="0.25">
      <c r="B225" s="180"/>
      <c r="C225" s="163"/>
      <c r="D225" s="182"/>
      <c r="E225" s="182"/>
      <c r="F225" s="182"/>
      <c r="G225" s="182"/>
      <c r="H225" s="182"/>
      <c r="I225" s="182"/>
      <c r="J225" s="182"/>
      <c r="K225" s="182"/>
      <c r="L225" s="182"/>
      <c r="M225" s="182"/>
      <c r="N225" s="182"/>
      <c r="O225" s="182"/>
      <c r="P225" s="182"/>
      <c r="Q225" s="182"/>
      <c r="R225" s="182"/>
      <c r="S225" s="182"/>
      <c r="T225" s="182"/>
      <c r="U225" s="183"/>
    </row>
    <row r="226" spans="2:21" x14ac:dyDescent="0.25">
      <c r="B226" s="180"/>
      <c r="C226" s="163"/>
      <c r="D226" s="182"/>
      <c r="E226" s="182"/>
      <c r="F226" s="182"/>
      <c r="G226" s="182"/>
      <c r="H226" s="182"/>
      <c r="I226" s="182"/>
      <c r="J226" s="182"/>
      <c r="K226" s="182"/>
      <c r="L226" s="182"/>
      <c r="M226" s="182"/>
      <c r="N226" s="182"/>
      <c r="O226" s="182"/>
      <c r="P226" s="182"/>
      <c r="Q226" s="182"/>
      <c r="R226" s="182"/>
      <c r="S226" s="182"/>
      <c r="T226" s="182"/>
      <c r="U226" s="183"/>
    </row>
    <row r="227" spans="2:21" x14ac:dyDescent="0.25">
      <c r="B227" s="180"/>
      <c r="C227" s="163"/>
      <c r="D227" s="182"/>
      <c r="E227" s="182"/>
      <c r="F227" s="182"/>
      <c r="G227" s="182"/>
      <c r="H227" s="182"/>
      <c r="I227" s="182"/>
      <c r="J227" s="182"/>
      <c r="K227" s="182"/>
      <c r="L227" s="182"/>
      <c r="M227" s="182"/>
      <c r="N227" s="182"/>
      <c r="O227" s="182"/>
      <c r="P227" s="182"/>
      <c r="Q227" s="182"/>
      <c r="R227" s="182"/>
      <c r="S227" s="182"/>
      <c r="T227" s="182"/>
      <c r="U227" s="183"/>
    </row>
    <row r="228" spans="2:21" x14ac:dyDescent="0.25">
      <c r="B228" s="180"/>
      <c r="C228" s="163"/>
      <c r="D228" s="182"/>
      <c r="E228" s="182"/>
      <c r="F228" s="182"/>
      <c r="G228" s="182"/>
      <c r="H228" s="182"/>
      <c r="I228" s="182"/>
      <c r="J228" s="182"/>
      <c r="K228" s="182"/>
      <c r="L228" s="182"/>
      <c r="M228" s="182"/>
      <c r="N228" s="182"/>
      <c r="O228" s="182"/>
      <c r="P228" s="182"/>
      <c r="Q228" s="182"/>
      <c r="R228" s="182"/>
      <c r="S228" s="182"/>
      <c r="T228" s="182"/>
      <c r="U228" s="183"/>
    </row>
    <row r="229" spans="2:21" x14ac:dyDescent="0.25">
      <c r="B229" s="180"/>
      <c r="C229" s="163"/>
      <c r="D229" s="182"/>
      <c r="E229" s="182"/>
      <c r="F229" s="182"/>
      <c r="G229" s="182"/>
      <c r="H229" s="182"/>
      <c r="I229" s="182"/>
      <c r="J229" s="182"/>
      <c r="K229" s="182"/>
      <c r="L229" s="182"/>
      <c r="M229" s="182"/>
      <c r="N229" s="182"/>
      <c r="O229" s="182"/>
      <c r="P229" s="182"/>
      <c r="Q229" s="182"/>
      <c r="R229" s="182"/>
      <c r="S229" s="182"/>
      <c r="T229" s="182"/>
      <c r="U229" s="183"/>
    </row>
    <row r="230" spans="2:21" x14ac:dyDescent="0.25">
      <c r="B230" s="180"/>
      <c r="C230" s="163"/>
      <c r="D230" s="182"/>
      <c r="E230" s="182"/>
      <c r="F230" s="182"/>
      <c r="G230" s="182"/>
      <c r="H230" s="182"/>
      <c r="I230" s="182"/>
      <c r="J230" s="182"/>
      <c r="K230" s="182"/>
      <c r="L230" s="182"/>
      <c r="M230" s="182"/>
      <c r="N230" s="182"/>
      <c r="O230" s="182"/>
      <c r="P230" s="182"/>
      <c r="Q230" s="182"/>
      <c r="R230" s="182"/>
      <c r="S230" s="182"/>
      <c r="T230" s="182"/>
      <c r="U230" s="183"/>
    </row>
    <row r="231" spans="2:21" x14ac:dyDescent="0.25">
      <c r="B231" s="180"/>
      <c r="C231" s="163"/>
      <c r="D231" s="182"/>
      <c r="E231" s="182"/>
      <c r="F231" s="182"/>
      <c r="G231" s="182"/>
      <c r="H231" s="182"/>
      <c r="I231" s="182"/>
      <c r="J231" s="182"/>
      <c r="K231" s="182"/>
      <c r="L231" s="182"/>
      <c r="M231" s="182"/>
      <c r="N231" s="182"/>
      <c r="O231" s="182"/>
      <c r="P231" s="182"/>
      <c r="Q231" s="182"/>
      <c r="R231" s="182"/>
      <c r="S231" s="182"/>
      <c r="T231" s="182"/>
      <c r="U231" s="183"/>
    </row>
    <row r="232" spans="2:21" x14ac:dyDescent="0.25">
      <c r="B232" s="180"/>
      <c r="C232" s="163"/>
      <c r="D232" s="182"/>
      <c r="E232" s="182"/>
      <c r="F232" s="182"/>
      <c r="G232" s="182"/>
      <c r="H232" s="182"/>
      <c r="I232" s="182"/>
      <c r="J232" s="182"/>
      <c r="K232" s="182"/>
      <c r="L232" s="182"/>
      <c r="M232" s="182"/>
      <c r="N232" s="182"/>
      <c r="O232" s="182"/>
      <c r="P232" s="182"/>
      <c r="Q232" s="182"/>
      <c r="R232" s="182"/>
      <c r="S232" s="182"/>
      <c r="T232" s="182"/>
      <c r="U232" s="183"/>
    </row>
    <row r="233" spans="2:21" x14ac:dyDescent="0.25">
      <c r="B233" s="180"/>
      <c r="C233" s="163"/>
      <c r="D233" s="182"/>
      <c r="E233" s="182"/>
      <c r="F233" s="182"/>
      <c r="G233" s="182"/>
      <c r="H233" s="182"/>
      <c r="I233" s="182"/>
      <c r="J233" s="182"/>
      <c r="K233" s="182"/>
      <c r="L233" s="182"/>
      <c r="M233" s="182"/>
      <c r="N233" s="182"/>
      <c r="O233" s="182"/>
      <c r="P233" s="182"/>
      <c r="Q233" s="182"/>
      <c r="R233" s="182"/>
      <c r="S233" s="182"/>
      <c r="T233" s="182"/>
      <c r="U233" s="183"/>
    </row>
    <row r="234" spans="2:21" x14ac:dyDescent="0.25">
      <c r="B234" s="180"/>
      <c r="C234" s="163"/>
      <c r="D234" s="182"/>
      <c r="E234" s="182"/>
      <c r="F234" s="182"/>
      <c r="G234" s="182"/>
      <c r="H234" s="182"/>
      <c r="I234" s="182"/>
      <c r="J234" s="182"/>
      <c r="K234" s="182"/>
      <c r="L234" s="182"/>
      <c r="M234" s="182"/>
      <c r="N234" s="182"/>
      <c r="O234" s="182"/>
      <c r="P234" s="182"/>
      <c r="Q234" s="182"/>
      <c r="R234" s="182"/>
      <c r="S234" s="182"/>
      <c r="T234" s="182"/>
      <c r="U234" s="183"/>
    </row>
    <row r="235" spans="2:21" x14ac:dyDescent="0.25">
      <c r="B235" s="180"/>
      <c r="C235" s="163"/>
      <c r="D235" s="182"/>
      <c r="E235" s="182"/>
      <c r="F235" s="182"/>
      <c r="G235" s="182"/>
      <c r="H235" s="182"/>
      <c r="I235" s="182"/>
      <c r="J235" s="182"/>
      <c r="K235" s="182"/>
      <c r="L235" s="182"/>
      <c r="M235" s="182"/>
      <c r="N235" s="182"/>
      <c r="O235" s="182"/>
      <c r="P235" s="182"/>
      <c r="Q235" s="182"/>
      <c r="R235" s="182"/>
      <c r="S235" s="182"/>
      <c r="T235" s="182"/>
      <c r="U235" s="183"/>
    </row>
    <row r="236" spans="2:21" x14ac:dyDescent="0.25">
      <c r="B236" s="180"/>
      <c r="C236" s="163"/>
      <c r="D236" s="182"/>
      <c r="E236" s="182"/>
      <c r="F236" s="182"/>
      <c r="G236" s="182"/>
      <c r="H236" s="182"/>
      <c r="I236" s="182"/>
      <c r="J236" s="182"/>
      <c r="K236" s="182"/>
      <c r="L236" s="182"/>
      <c r="M236" s="182"/>
      <c r="N236" s="182"/>
      <c r="O236" s="182"/>
      <c r="P236" s="182"/>
      <c r="Q236" s="182"/>
      <c r="R236" s="182"/>
      <c r="S236" s="182"/>
      <c r="T236" s="182"/>
      <c r="U236" s="183"/>
    </row>
    <row r="237" spans="2:21" x14ac:dyDescent="0.25">
      <c r="B237" s="180"/>
      <c r="C237" s="163"/>
      <c r="D237" s="182"/>
      <c r="E237" s="182"/>
      <c r="F237" s="182"/>
      <c r="G237" s="182"/>
      <c r="H237" s="182"/>
      <c r="I237" s="182"/>
      <c r="J237" s="182"/>
      <c r="K237" s="182"/>
      <c r="L237" s="182"/>
      <c r="M237" s="182"/>
      <c r="N237" s="182"/>
      <c r="O237" s="182"/>
      <c r="P237" s="182"/>
      <c r="Q237" s="182"/>
      <c r="R237" s="182"/>
      <c r="S237" s="182"/>
      <c r="T237" s="182"/>
      <c r="U237" s="183"/>
    </row>
    <row r="238" spans="2:21" x14ac:dyDescent="0.25">
      <c r="B238" s="180"/>
      <c r="C238" s="163"/>
      <c r="D238" s="182"/>
      <c r="E238" s="182"/>
      <c r="F238" s="182"/>
      <c r="G238" s="182"/>
      <c r="H238" s="182"/>
      <c r="I238" s="182"/>
      <c r="J238" s="182"/>
      <c r="K238" s="182"/>
      <c r="L238" s="182"/>
      <c r="M238" s="182"/>
      <c r="N238" s="182"/>
      <c r="O238" s="182"/>
      <c r="P238" s="182"/>
      <c r="Q238" s="182"/>
      <c r="R238" s="182"/>
      <c r="S238" s="182"/>
      <c r="T238" s="182"/>
      <c r="U238" s="183"/>
    </row>
    <row r="239" spans="2:21" x14ac:dyDescent="0.25">
      <c r="B239" s="180"/>
      <c r="C239" s="163"/>
      <c r="D239" s="182"/>
      <c r="E239" s="182"/>
      <c r="F239" s="182"/>
      <c r="G239" s="182"/>
      <c r="H239" s="182"/>
      <c r="I239" s="182"/>
      <c r="J239" s="182"/>
      <c r="K239" s="182"/>
      <c r="L239" s="182"/>
      <c r="M239" s="182"/>
      <c r="N239" s="182"/>
      <c r="O239" s="182"/>
      <c r="P239" s="182"/>
      <c r="Q239" s="182"/>
      <c r="R239" s="182"/>
      <c r="S239" s="182"/>
      <c r="T239" s="182"/>
      <c r="U239" s="183"/>
    </row>
    <row r="240" spans="2:21" x14ac:dyDescent="0.25">
      <c r="B240" s="180"/>
      <c r="C240" s="163"/>
      <c r="D240" s="182"/>
      <c r="E240" s="182"/>
      <c r="F240" s="182"/>
      <c r="G240" s="182"/>
      <c r="H240" s="182"/>
      <c r="I240" s="182"/>
      <c r="J240" s="182"/>
      <c r="K240" s="182"/>
      <c r="L240" s="182"/>
      <c r="M240" s="182"/>
      <c r="N240" s="182"/>
      <c r="O240" s="182"/>
      <c r="P240" s="182"/>
      <c r="Q240" s="182"/>
      <c r="R240" s="182"/>
      <c r="S240" s="182"/>
      <c r="T240" s="182"/>
      <c r="U240" s="183"/>
    </row>
    <row r="241" spans="2:21" x14ac:dyDescent="0.25">
      <c r="B241" s="180"/>
      <c r="C241" s="163"/>
      <c r="D241" s="182"/>
      <c r="E241" s="182"/>
      <c r="F241" s="182"/>
      <c r="G241" s="182"/>
      <c r="H241" s="182"/>
      <c r="I241" s="182"/>
      <c r="J241" s="182"/>
      <c r="K241" s="182"/>
      <c r="L241" s="182"/>
      <c r="M241" s="182"/>
      <c r="N241" s="182"/>
      <c r="O241" s="182"/>
      <c r="P241" s="182"/>
      <c r="Q241" s="182"/>
      <c r="R241" s="182"/>
      <c r="S241" s="182"/>
      <c r="T241" s="182"/>
      <c r="U241" s="183"/>
    </row>
    <row r="242" spans="2:21" x14ac:dyDescent="0.25">
      <c r="B242" s="180"/>
      <c r="C242" s="163"/>
      <c r="D242" s="182"/>
      <c r="E242" s="182"/>
      <c r="F242" s="182"/>
      <c r="G242" s="182"/>
      <c r="H242" s="182"/>
      <c r="I242" s="182"/>
      <c r="J242" s="182"/>
      <c r="K242" s="182"/>
      <c r="L242" s="182"/>
      <c r="M242" s="182"/>
      <c r="N242" s="182"/>
      <c r="O242" s="182"/>
      <c r="P242" s="182"/>
      <c r="Q242" s="182"/>
      <c r="R242" s="182"/>
      <c r="S242" s="182"/>
      <c r="T242" s="182"/>
      <c r="U242" s="183"/>
    </row>
    <row r="243" spans="2:21" x14ac:dyDescent="0.25">
      <c r="B243" s="180"/>
      <c r="C243" s="163"/>
      <c r="D243" s="182"/>
      <c r="E243" s="182"/>
      <c r="F243" s="182"/>
      <c r="G243" s="182"/>
      <c r="H243" s="182"/>
      <c r="I243" s="182"/>
      <c r="J243" s="182"/>
      <c r="K243" s="182"/>
      <c r="L243" s="182"/>
      <c r="M243" s="182"/>
      <c r="N243" s="182"/>
      <c r="O243" s="182"/>
      <c r="P243" s="182"/>
      <c r="Q243" s="182"/>
      <c r="R243" s="182"/>
      <c r="S243" s="182"/>
      <c r="T243" s="182"/>
      <c r="U243" s="183"/>
    </row>
    <row r="244" spans="2:21" x14ac:dyDescent="0.25">
      <c r="B244" s="180"/>
      <c r="C244" s="163"/>
      <c r="D244" s="182"/>
      <c r="E244" s="182"/>
      <c r="F244" s="182"/>
      <c r="G244" s="182"/>
      <c r="H244" s="182"/>
      <c r="I244" s="182"/>
      <c r="J244" s="182"/>
      <c r="K244" s="182"/>
      <c r="L244" s="182"/>
      <c r="M244" s="182"/>
      <c r="N244" s="182"/>
      <c r="O244" s="182"/>
      <c r="P244" s="182"/>
      <c r="Q244" s="182"/>
      <c r="R244" s="182"/>
      <c r="S244" s="182"/>
      <c r="T244" s="182"/>
      <c r="U244" s="183"/>
    </row>
    <row r="245" spans="2:21" x14ac:dyDescent="0.25">
      <c r="B245" s="180"/>
      <c r="C245" s="163"/>
      <c r="D245" s="182"/>
      <c r="E245" s="182"/>
      <c r="F245" s="182"/>
      <c r="G245" s="182"/>
      <c r="H245" s="182"/>
      <c r="I245" s="182"/>
      <c r="J245" s="182"/>
      <c r="K245" s="182"/>
      <c r="L245" s="182"/>
      <c r="M245" s="182"/>
      <c r="N245" s="182"/>
      <c r="O245" s="182"/>
      <c r="P245" s="182"/>
      <c r="Q245" s="182"/>
      <c r="R245" s="182"/>
      <c r="S245" s="182"/>
      <c r="T245" s="182"/>
      <c r="U245" s="183"/>
    </row>
    <row r="246" spans="2:21" x14ac:dyDescent="0.25">
      <c r="B246" s="180"/>
      <c r="C246" s="163"/>
      <c r="D246" s="182"/>
      <c r="E246" s="182"/>
      <c r="F246" s="182"/>
      <c r="G246" s="182"/>
      <c r="H246" s="182"/>
      <c r="I246" s="182"/>
      <c r="J246" s="182"/>
      <c r="K246" s="182"/>
      <c r="L246" s="182"/>
      <c r="M246" s="182"/>
      <c r="N246" s="182"/>
      <c r="O246" s="182"/>
      <c r="P246" s="182"/>
      <c r="Q246" s="182"/>
      <c r="R246" s="182"/>
      <c r="S246" s="182"/>
      <c r="T246" s="182"/>
      <c r="U246" s="183"/>
    </row>
    <row r="247" spans="2:21" x14ac:dyDescent="0.25">
      <c r="B247" s="180"/>
      <c r="C247" s="163"/>
      <c r="D247" s="182"/>
      <c r="E247" s="182"/>
      <c r="F247" s="182"/>
      <c r="G247" s="182"/>
      <c r="H247" s="182"/>
      <c r="I247" s="182"/>
      <c r="J247" s="182"/>
      <c r="K247" s="182"/>
      <c r="L247" s="182"/>
      <c r="M247" s="182"/>
      <c r="N247" s="182"/>
      <c r="O247" s="182"/>
      <c r="P247" s="182"/>
      <c r="Q247" s="182"/>
      <c r="R247" s="182"/>
      <c r="S247" s="182"/>
      <c r="T247" s="182"/>
      <c r="U247" s="183"/>
    </row>
    <row r="248" spans="2:21" x14ac:dyDescent="0.25">
      <c r="B248" s="180"/>
      <c r="C248" s="163"/>
      <c r="D248" s="182"/>
      <c r="E248" s="182"/>
      <c r="F248" s="182"/>
      <c r="G248" s="182"/>
      <c r="H248" s="182"/>
      <c r="I248" s="182"/>
      <c r="J248" s="182"/>
      <c r="K248" s="182"/>
      <c r="L248" s="182"/>
      <c r="M248" s="182"/>
      <c r="N248" s="182"/>
      <c r="O248" s="182"/>
      <c r="P248" s="182"/>
      <c r="Q248" s="182"/>
      <c r="R248" s="182"/>
      <c r="S248" s="182"/>
      <c r="T248" s="182"/>
      <c r="U248" s="183"/>
    </row>
    <row r="249" spans="2:21" x14ac:dyDescent="0.25">
      <c r="B249" s="180"/>
      <c r="C249" s="163"/>
      <c r="D249" s="182"/>
      <c r="E249" s="182"/>
      <c r="F249" s="182"/>
      <c r="G249" s="182"/>
      <c r="H249" s="182"/>
      <c r="I249" s="182"/>
      <c r="J249" s="182"/>
      <c r="K249" s="182"/>
      <c r="L249" s="182"/>
      <c r="M249" s="182"/>
      <c r="N249" s="182"/>
      <c r="O249" s="182"/>
      <c r="P249" s="182"/>
      <c r="Q249" s="182"/>
      <c r="R249" s="182"/>
      <c r="S249" s="182"/>
      <c r="T249" s="182"/>
      <c r="U249" s="183"/>
    </row>
    <row r="250" spans="2:21" x14ac:dyDescent="0.25">
      <c r="B250" s="180"/>
      <c r="C250" s="163"/>
      <c r="D250" s="182"/>
      <c r="E250" s="182"/>
      <c r="F250" s="182"/>
      <c r="G250" s="182"/>
      <c r="H250" s="182"/>
      <c r="I250" s="182"/>
      <c r="J250" s="182"/>
      <c r="K250" s="182"/>
      <c r="L250" s="182"/>
      <c r="M250" s="182"/>
      <c r="N250" s="182"/>
      <c r="O250" s="182"/>
      <c r="P250" s="182"/>
      <c r="Q250" s="182"/>
      <c r="R250" s="182"/>
      <c r="S250" s="182"/>
      <c r="T250" s="182"/>
      <c r="U250" s="183"/>
    </row>
    <row r="251" spans="2:21" x14ac:dyDescent="0.25">
      <c r="B251" s="180"/>
      <c r="C251" s="163"/>
      <c r="D251" s="182"/>
      <c r="E251" s="182"/>
      <c r="F251" s="182"/>
      <c r="G251" s="182"/>
      <c r="H251" s="182"/>
      <c r="I251" s="182"/>
      <c r="J251" s="182"/>
      <c r="K251" s="182"/>
      <c r="L251" s="182"/>
      <c r="M251" s="182"/>
      <c r="N251" s="182"/>
      <c r="O251" s="182"/>
      <c r="P251" s="182"/>
      <c r="Q251" s="182"/>
      <c r="R251" s="182"/>
      <c r="S251" s="182"/>
      <c r="T251" s="182"/>
      <c r="U251" s="183"/>
    </row>
    <row r="252" spans="2:21" x14ac:dyDescent="0.25">
      <c r="B252" s="180"/>
      <c r="C252" s="163"/>
      <c r="D252" s="182"/>
      <c r="E252" s="182"/>
      <c r="F252" s="182"/>
      <c r="G252" s="182"/>
      <c r="H252" s="182"/>
      <c r="I252" s="182"/>
      <c r="J252" s="182"/>
      <c r="K252" s="182"/>
      <c r="L252" s="182"/>
      <c r="M252" s="182"/>
      <c r="N252" s="182"/>
      <c r="O252" s="182"/>
      <c r="P252" s="182"/>
      <c r="Q252" s="182"/>
      <c r="R252" s="182"/>
      <c r="S252" s="182"/>
      <c r="T252" s="182"/>
      <c r="U252" s="183"/>
    </row>
    <row r="253" spans="2:21" x14ac:dyDescent="0.25">
      <c r="B253" s="180"/>
      <c r="C253" s="163"/>
      <c r="D253" s="182"/>
      <c r="E253" s="182"/>
      <c r="F253" s="182"/>
      <c r="G253" s="182"/>
      <c r="H253" s="182"/>
      <c r="I253" s="182"/>
      <c r="J253" s="182"/>
      <c r="K253" s="182"/>
      <c r="L253" s="182"/>
      <c r="M253" s="182"/>
      <c r="N253" s="182"/>
      <c r="O253" s="182"/>
      <c r="P253" s="182"/>
      <c r="Q253" s="182"/>
      <c r="R253" s="182"/>
      <c r="S253" s="182"/>
      <c r="T253" s="182"/>
      <c r="U253" s="183"/>
    </row>
    <row r="254" spans="2:21" x14ac:dyDescent="0.25">
      <c r="B254" s="180"/>
      <c r="C254" s="163"/>
      <c r="D254" s="182"/>
      <c r="E254" s="182"/>
      <c r="F254" s="182"/>
      <c r="G254" s="182"/>
      <c r="H254" s="182"/>
      <c r="I254" s="182"/>
      <c r="J254" s="182"/>
      <c r="K254" s="182"/>
      <c r="L254" s="182"/>
      <c r="M254" s="182"/>
      <c r="N254" s="182"/>
      <c r="O254" s="182"/>
      <c r="P254" s="182"/>
      <c r="Q254" s="182"/>
      <c r="R254" s="182"/>
      <c r="S254" s="182"/>
      <c r="T254" s="182"/>
      <c r="U254" s="183"/>
    </row>
    <row r="255" spans="2:21" x14ac:dyDescent="0.25">
      <c r="B255" s="180"/>
      <c r="C255" s="163"/>
      <c r="D255" s="182"/>
      <c r="E255" s="182"/>
      <c r="F255" s="182"/>
      <c r="G255" s="182"/>
      <c r="H255" s="182"/>
      <c r="I255" s="182"/>
      <c r="J255" s="182"/>
      <c r="K255" s="182"/>
      <c r="L255" s="182"/>
      <c r="M255" s="182"/>
      <c r="N255" s="182"/>
      <c r="O255" s="182"/>
      <c r="P255" s="182"/>
      <c r="Q255" s="182"/>
      <c r="R255" s="182"/>
      <c r="S255" s="182"/>
      <c r="T255" s="182"/>
      <c r="U255" s="183"/>
    </row>
    <row r="256" spans="2:21" x14ac:dyDescent="0.25">
      <c r="B256" s="180"/>
      <c r="C256" s="163"/>
      <c r="D256" s="182"/>
      <c r="E256" s="182"/>
      <c r="F256" s="182"/>
      <c r="G256" s="182"/>
      <c r="H256" s="182"/>
      <c r="I256" s="182"/>
      <c r="J256" s="182"/>
      <c r="K256" s="182"/>
      <c r="L256" s="182"/>
      <c r="M256" s="182"/>
      <c r="N256" s="182"/>
      <c r="O256" s="182"/>
      <c r="P256" s="182"/>
      <c r="Q256" s="182"/>
      <c r="R256" s="182"/>
      <c r="S256" s="182"/>
      <c r="T256" s="182"/>
      <c r="U256" s="183"/>
    </row>
    <row r="257" spans="2:21" x14ac:dyDescent="0.25">
      <c r="B257" s="180"/>
      <c r="C257" s="163"/>
      <c r="D257" s="182"/>
      <c r="E257" s="182"/>
      <c r="F257" s="182"/>
      <c r="G257" s="182"/>
      <c r="H257" s="182"/>
      <c r="I257" s="182"/>
      <c r="J257" s="182"/>
      <c r="K257" s="182"/>
      <c r="L257" s="182"/>
      <c r="M257" s="182"/>
      <c r="N257" s="182"/>
      <c r="O257" s="182"/>
      <c r="P257" s="182"/>
      <c r="Q257" s="182"/>
      <c r="R257" s="182"/>
      <c r="S257" s="182"/>
      <c r="T257" s="182"/>
      <c r="U257" s="183"/>
    </row>
    <row r="258" spans="2:21" x14ac:dyDescent="0.25">
      <c r="B258" s="180"/>
      <c r="C258" s="163"/>
      <c r="D258" s="182"/>
      <c r="E258" s="182"/>
      <c r="F258" s="182"/>
      <c r="G258" s="182"/>
      <c r="H258" s="182"/>
      <c r="I258" s="182"/>
      <c r="J258" s="182"/>
      <c r="K258" s="182"/>
      <c r="L258" s="182"/>
      <c r="M258" s="182"/>
      <c r="N258" s="182"/>
      <c r="O258" s="182"/>
      <c r="P258" s="182"/>
      <c r="Q258" s="182"/>
      <c r="R258" s="182"/>
      <c r="S258" s="182"/>
      <c r="T258" s="182"/>
      <c r="U258" s="183"/>
    </row>
    <row r="259" spans="2:21" x14ac:dyDescent="0.25">
      <c r="B259" s="180"/>
      <c r="C259" s="163"/>
      <c r="D259" s="182"/>
      <c r="E259" s="182"/>
      <c r="F259" s="182"/>
      <c r="G259" s="182"/>
      <c r="H259" s="182"/>
      <c r="I259" s="182"/>
      <c r="J259" s="182"/>
      <c r="K259" s="182"/>
      <c r="L259" s="182"/>
      <c r="M259" s="182"/>
      <c r="N259" s="182"/>
      <c r="O259" s="182"/>
      <c r="P259" s="182"/>
      <c r="Q259" s="182"/>
      <c r="R259" s="182"/>
      <c r="S259" s="182"/>
      <c r="T259" s="182"/>
      <c r="U259" s="183"/>
    </row>
    <row r="260" spans="2:21" x14ac:dyDescent="0.25">
      <c r="B260" s="180"/>
      <c r="C260" s="163"/>
      <c r="D260" s="182"/>
      <c r="E260" s="182"/>
      <c r="F260" s="182"/>
      <c r="G260" s="182"/>
      <c r="H260" s="182"/>
      <c r="I260" s="182"/>
      <c r="J260" s="182"/>
      <c r="K260" s="182"/>
      <c r="L260" s="182"/>
      <c r="M260" s="182"/>
      <c r="N260" s="182"/>
      <c r="O260" s="182"/>
      <c r="P260" s="182"/>
      <c r="Q260" s="182"/>
      <c r="R260" s="182"/>
      <c r="S260" s="182"/>
      <c r="T260" s="182"/>
      <c r="U260" s="183"/>
    </row>
    <row r="261" spans="2:21" x14ac:dyDescent="0.25">
      <c r="B261" s="180"/>
      <c r="C261" s="163"/>
      <c r="D261" s="182"/>
      <c r="E261" s="182"/>
      <c r="F261" s="182"/>
      <c r="G261" s="182"/>
      <c r="H261" s="182"/>
      <c r="I261" s="182"/>
      <c r="J261" s="182"/>
      <c r="K261" s="182"/>
      <c r="L261" s="182"/>
      <c r="M261" s="182"/>
      <c r="N261" s="182"/>
      <c r="O261" s="182"/>
      <c r="P261" s="182"/>
      <c r="Q261" s="182"/>
      <c r="R261" s="182"/>
      <c r="S261" s="182"/>
      <c r="T261" s="182"/>
      <c r="U261" s="183"/>
    </row>
    <row r="262" spans="2:21" x14ac:dyDescent="0.25">
      <c r="B262" s="180"/>
      <c r="C262" s="163"/>
      <c r="D262" s="182"/>
      <c r="E262" s="182"/>
      <c r="F262" s="182"/>
      <c r="G262" s="182"/>
      <c r="H262" s="182"/>
      <c r="I262" s="182"/>
      <c r="J262" s="182"/>
      <c r="K262" s="182"/>
      <c r="L262" s="182"/>
      <c r="M262" s="182"/>
      <c r="N262" s="182"/>
      <c r="O262" s="182"/>
      <c r="P262" s="182"/>
      <c r="Q262" s="182"/>
      <c r="R262" s="182"/>
      <c r="S262" s="182"/>
      <c r="T262" s="182"/>
      <c r="U262" s="183"/>
    </row>
    <row r="263" spans="2:21" x14ac:dyDescent="0.25">
      <c r="B263" s="180"/>
      <c r="C263" s="163"/>
      <c r="D263" s="182"/>
      <c r="E263" s="182"/>
      <c r="F263" s="182"/>
      <c r="G263" s="182"/>
      <c r="H263" s="182"/>
      <c r="I263" s="182"/>
      <c r="J263" s="182"/>
      <c r="K263" s="182"/>
      <c r="L263" s="182"/>
      <c r="M263" s="182"/>
      <c r="N263" s="182"/>
      <c r="O263" s="182"/>
      <c r="P263" s="182"/>
      <c r="Q263" s="182"/>
      <c r="R263" s="182"/>
      <c r="S263" s="182"/>
      <c r="T263" s="182"/>
      <c r="U263" s="183"/>
    </row>
    <row r="264" spans="2:21" x14ac:dyDescent="0.25">
      <c r="B264" s="180"/>
      <c r="C264" s="163"/>
      <c r="D264" s="182"/>
      <c r="E264" s="182"/>
      <c r="F264" s="182"/>
      <c r="G264" s="182"/>
      <c r="H264" s="182"/>
      <c r="I264" s="182"/>
      <c r="J264" s="182"/>
      <c r="K264" s="182"/>
      <c r="L264" s="182"/>
      <c r="M264" s="182"/>
      <c r="N264" s="182"/>
      <c r="O264" s="182"/>
      <c r="P264" s="182"/>
      <c r="Q264" s="182"/>
      <c r="R264" s="182"/>
      <c r="S264" s="182"/>
      <c r="T264" s="182"/>
      <c r="U264" s="183"/>
    </row>
    <row r="265" spans="2:21" x14ac:dyDescent="0.25">
      <c r="B265" s="180"/>
      <c r="C265" s="163"/>
      <c r="D265" s="182"/>
      <c r="E265" s="182"/>
      <c r="F265" s="182"/>
      <c r="G265" s="182"/>
      <c r="H265" s="182"/>
      <c r="I265" s="182"/>
      <c r="J265" s="182"/>
      <c r="K265" s="182"/>
      <c r="L265" s="182"/>
      <c r="M265" s="182"/>
      <c r="N265" s="182"/>
      <c r="O265" s="182"/>
      <c r="P265" s="182"/>
      <c r="Q265" s="182"/>
      <c r="R265" s="182"/>
      <c r="S265" s="182"/>
      <c r="T265" s="182"/>
      <c r="U265" s="183"/>
    </row>
    <row r="266" spans="2:21" x14ac:dyDescent="0.25">
      <c r="B266" s="180"/>
      <c r="C266" s="163"/>
      <c r="D266" s="182"/>
      <c r="E266" s="182"/>
      <c r="F266" s="182"/>
      <c r="G266" s="182"/>
      <c r="H266" s="182"/>
      <c r="I266" s="182"/>
      <c r="J266" s="182"/>
      <c r="K266" s="182"/>
      <c r="L266" s="182"/>
      <c r="M266" s="182"/>
      <c r="N266" s="182"/>
      <c r="O266" s="182"/>
      <c r="P266" s="182"/>
      <c r="Q266" s="182"/>
      <c r="R266" s="182"/>
      <c r="S266" s="182"/>
      <c r="T266" s="182"/>
      <c r="U266" s="183"/>
    </row>
    <row r="267" spans="2:21" x14ac:dyDescent="0.25">
      <c r="B267" s="180"/>
      <c r="C267" s="163"/>
      <c r="D267" s="182"/>
      <c r="E267" s="182"/>
      <c r="F267" s="182"/>
      <c r="G267" s="182"/>
      <c r="H267" s="182"/>
      <c r="I267" s="182"/>
      <c r="J267" s="182"/>
      <c r="K267" s="182"/>
      <c r="L267" s="182"/>
      <c r="M267" s="182"/>
      <c r="N267" s="182"/>
      <c r="O267" s="182"/>
      <c r="P267" s="182"/>
      <c r="Q267" s="182"/>
      <c r="R267" s="182"/>
      <c r="S267" s="182"/>
      <c r="T267" s="182"/>
      <c r="U267" s="183"/>
    </row>
    <row r="268" spans="2:21" x14ac:dyDescent="0.25">
      <c r="B268" s="180"/>
      <c r="C268" s="163"/>
      <c r="D268" s="182"/>
      <c r="E268" s="182"/>
      <c r="F268" s="182"/>
      <c r="G268" s="182"/>
      <c r="H268" s="182"/>
      <c r="I268" s="182"/>
      <c r="J268" s="182"/>
      <c r="K268" s="182"/>
      <c r="L268" s="182"/>
      <c r="M268" s="182"/>
      <c r="N268" s="182"/>
      <c r="O268" s="182"/>
      <c r="P268" s="182"/>
      <c r="Q268" s="182"/>
      <c r="R268" s="182"/>
      <c r="S268" s="182"/>
      <c r="T268" s="182"/>
      <c r="U268" s="183"/>
    </row>
    <row r="269" spans="2:21" x14ac:dyDescent="0.25">
      <c r="B269" s="180"/>
      <c r="C269" s="163"/>
      <c r="D269" s="182"/>
      <c r="E269" s="182"/>
      <c r="F269" s="182"/>
      <c r="G269" s="182"/>
      <c r="H269" s="182"/>
      <c r="I269" s="182"/>
      <c r="J269" s="182"/>
      <c r="K269" s="182"/>
      <c r="L269" s="182"/>
      <c r="M269" s="182"/>
      <c r="N269" s="182"/>
      <c r="O269" s="182"/>
      <c r="P269" s="182"/>
      <c r="Q269" s="182"/>
      <c r="R269" s="182"/>
      <c r="S269" s="182"/>
      <c r="T269" s="182"/>
      <c r="U269" s="183"/>
    </row>
    <row r="270" spans="2:21" x14ac:dyDescent="0.25">
      <c r="B270" s="180"/>
      <c r="C270" s="163"/>
      <c r="D270" s="182"/>
      <c r="E270" s="182"/>
      <c r="F270" s="182"/>
      <c r="G270" s="182"/>
      <c r="H270" s="182"/>
      <c r="I270" s="182"/>
      <c r="J270" s="182"/>
      <c r="K270" s="182"/>
      <c r="L270" s="182"/>
      <c r="M270" s="182"/>
      <c r="N270" s="182"/>
      <c r="O270" s="182"/>
      <c r="P270" s="182"/>
      <c r="Q270" s="182"/>
      <c r="R270" s="182"/>
      <c r="S270" s="182"/>
      <c r="T270" s="182"/>
      <c r="U270" s="183"/>
    </row>
    <row r="271" spans="2:21" x14ac:dyDescent="0.25">
      <c r="B271" s="180"/>
      <c r="C271" s="163"/>
      <c r="D271" s="182"/>
      <c r="E271" s="182"/>
      <c r="F271" s="182"/>
      <c r="G271" s="182"/>
      <c r="H271" s="182"/>
      <c r="I271" s="182"/>
      <c r="J271" s="182"/>
      <c r="K271" s="182"/>
      <c r="L271" s="182"/>
      <c r="M271" s="182"/>
      <c r="N271" s="182"/>
      <c r="O271" s="182"/>
      <c r="P271" s="182"/>
      <c r="Q271" s="182"/>
      <c r="R271" s="182"/>
      <c r="S271" s="182"/>
      <c r="T271" s="182"/>
      <c r="U271" s="183"/>
    </row>
    <row r="272" spans="2:21" x14ac:dyDescent="0.25">
      <c r="B272" s="180"/>
      <c r="C272" s="163"/>
      <c r="D272" s="182"/>
      <c r="E272" s="182"/>
      <c r="F272" s="182"/>
      <c r="G272" s="182"/>
      <c r="H272" s="182"/>
      <c r="I272" s="182"/>
      <c r="J272" s="182"/>
      <c r="K272" s="182"/>
      <c r="L272" s="182"/>
      <c r="M272" s="182"/>
      <c r="N272" s="182"/>
      <c r="O272" s="182"/>
      <c r="P272" s="182"/>
      <c r="Q272" s="182"/>
      <c r="R272" s="182"/>
      <c r="S272" s="182"/>
      <c r="T272" s="182"/>
      <c r="U272" s="183"/>
    </row>
    <row r="273" spans="2:21" x14ac:dyDescent="0.25">
      <c r="B273" s="180"/>
      <c r="C273" s="163"/>
      <c r="D273" s="182"/>
      <c r="E273" s="182"/>
      <c r="F273" s="182"/>
      <c r="G273" s="182"/>
      <c r="H273" s="182"/>
      <c r="I273" s="182"/>
      <c r="J273" s="182"/>
      <c r="K273" s="182"/>
      <c r="L273" s="182"/>
      <c r="M273" s="182"/>
      <c r="N273" s="182"/>
      <c r="O273" s="182"/>
      <c r="P273" s="182"/>
      <c r="Q273" s="182"/>
      <c r="R273" s="182"/>
      <c r="S273" s="182"/>
      <c r="T273" s="182"/>
      <c r="U273" s="183"/>
    </row>
    <row r="274" spans="2:21" x14ac:dyDescent="0.25">
      <c r="B274" s="180"/>
      <c r="C274" s="163"/>
      <c r="D274" s="182"/>
      <c r="E274" s="182"/>
      <c r="F274" s="182"/>
      <c r="G274" s="182"/>
      <c r="H274" s="182"/>
      <c r="I274" s="182"/>
      <c r="J274" s="182"/>
      <c r="K274" s="182"/>
      <c r="L274" s="182"/>
      <c r="M274" s="182"/>
      <c r="N274" s="182"/>
      <c r="O274" s="182"/>
      <c r="P274" s="182"/>
      <c r="Q274" s="182"/>
      <c r="R274" s="182"/>
      <c r="S274" s="182"/>
      <c r="T274" s="182"/>
      <c r="U274" s="183"/>
    </row>
    <row r="275" spans="2:21" x14ac:dyDescent="0.25">
      <c r="B275" s="180"/>
      <c r="C275" s="163"/>
      <c r="D275" s="182"/>
      <c r="E275" s="182"/>
      <c r="F275" s="182"/>
      <c r="G275" s="182"/>
      <c r="H275" s="182"/>
      <c r="I275" s="182"/>
      <c r="J275" s="182"/>
      <c r="K275" s="182"/>
      <c r="L275" s="182"/>
      <c r="M275" s="182"/>
      <c r="N275" s="182"/>
      <c r="O275" s="182"/>
      <c r="P275" s="182"/>
      <c r="Q275" s="182"/>
      <c r="R275" s="182"/>
      <c r="S275" s="182"/>
      <c r="T275" s="182"/>
      <c r="U275" s="183"/>
    </row>
    <row r="276" spans="2:21" x14ac:dyDescent="0.25">
      <c r="B276" s="180"/>
      <c r="C276" s="163"/>
      <c r="D276" s="182"/>
      <c r="E276" s="182"/>
      <c r="F276" s="182"/>
      <c r="G276" s="182"/>
      <c r="H276" s="182"/>
      <c r="I276" s="182"/>
      <c r="J276" s="182"/>
      <c r="K276" s="182"/>
      <c r="L276" s="182"/>
      <c r="M276" s="182"/>
      <c r="N276" s="182"/>
      <c r="O276" s="182"/>
      <c r="P276" s="182"/>
      <c r="Q276" s="182"/>
      <c r="R276" s="182"/>
      <c r="S276" s="182"/>
      <c r="T276" s="182"/>
      <c r="U276" s="183"/>
    </row>
    <row r="277" spans="2:21" x14ac:dyDescent="0.25">
      <c r="B277" s="180"/>
      <c r="C277" s="163"/>
      <c r="D277" s="182"/>
      <c r="E277" s="182"/>
      <c r="F277" s="182"/>
      <c r="G277" s="182"/>
      <c r="H277" s="182"/>
      <c r="I277" s="182"/>
      <c r="J277" s="182"/>
      <c r="K277" s="182"/>
      <c r="L277" s="182"/>
      <c r="M277" s="182"/>
      <c r="N277" s="182"/>
      <c r="O277" s="182"/>
      <c r="P277" s="182"/>
      <c r="Q277" s="182"/>
      <c r="R277" s="182"/>
      <c r="S277" s="182"/>
      <c r="T277" s="182"/>
      <c r="U277" s="183"/>
    </row>
    <row r="278" spans="2:21" x14ac:dyDescent="0.25">
      <c r="B278" s="180"/>
      <c r="C278" s="163"/>
      <c r="D278" s="182"/>
      <c r="E278" s="182"/>
      <c r="F278" s="182"/>
      <c r="G278" s="182"/>
      <c r="H278" s="182"/>
      <c r="I278" s="182"/>
      <c r="J278" s="182"/>
      <c r="K278" s="182"/>
      <c r="L278" s="182"/>
      <c r="M278" s="182"/>
      <c r="N278" s="182"/>
      <c r="O278" s="182"/>
      <c r="P278" s="182"/>
      <c r="Q278" s="182"/>
      <c r="R278" s="182"/>
      <c r="S278" s="182"/>
      <c r="T278" s="182"/>
      <c r="U278" s="183"/>
    </row>
    <row r="279" spans="2:21" x14ac:dyDescent="0.25">
      <c r="B279" s="180"/>
      <c r="C279" s="163"/>
      <c r="D279" s="182"/>
      <c r="E279" s="182"/>
      <c r="F279" s="182"/>
      <c r="G279" s="182"/>
      <c r="H279" s="182"/>
      <c r="I279" s="182"/>
      <c r="J279" s="182"/>
      <c r="K279" s="182"/>
      <c r="L279" s="182"/>
      <c r="M279" s="182"/>
      <c r="N279" s="182"/>
      <c r="O279" s="182"/>
      <c r="P279" s="182"/>
      <c r="Q279" s="182"/>
      <c r="R279" s="182"/>
      <c r="S279" s="182"/>
      <c r="T279" s="182"/>
      <c r="U279" s="183"/>
    </row>
    <row r="280" spans="2:21" x14ac:dyDescent="0.25">
      <c r="B280" s="180"/>
      <c r="C280" s="163"/>
      <c r="D280" s="182"/>
      <c r="E280" s="182"/>
      <c r="F280" s="182"/>
      <c r="G280" s="182"/>
      <c r="H280" s="182"/>
      <c r="I280" s="182"/>
      <c r="J280" s="182"/>
      <c r="K280" s="182"/>
      <c r="L280" s="182"/>
      <c r="M280" s="182"/>
      <c r="N280" s="182"/>
      <c r="O280" s="182"/>
      <c r="P280" s="182"/>
      <c r="Q280" s="182"/>
      <c r="R280" s="182"/>
      <c r="S280" s="182"/>
      <c r="T280" s="182"/>
      <c r="U280" s="183"/>
    </row>
    <row r="281" spans="2:21" x14ac:dyDescent="0.25">
      <c r="B281" s="180"/>
      <c r="C281" s="163"/>
      <c r="D281" s="182"/>
      <c r="E281" s="182"/>
      <c r="F281" s="182"/>
      <c r="G281" s="182"/>
      <c r="H281" s="182"/>
      <c r="I281" s="182"/>
      <c r="J281" s="182"/>
      <c r="K281" s="182"/>
      <c r="L281" s="182"/>
      <c r="M281" s="182"/>
      <c r="N281" s="182"/>
      <c r="O281" s="182"/>
      <c r="P281" s="182"/>
      <c r="Q281" s="182"/>
      <c r="R281" s="182"/>
      <c r="S281" s="182"/>
      <c r="T281" s="182"/>
      <c r="U281" s="183"/>
    </row>
    <row r="282" spans="2:21" x14ac:dyDescent="0.25">
      <c r="B282" s="180"/>
      <c r="C282" s="163"/>
      <c r="D282" s="182"/>
      <c r="E282" s="182"/>
      <c r="F282" s="182"/>
      <c r="G282" s="182"/>
      <c r="H282" s="182"/>
      <c r="I282" s="182"/>
      <c r="J282" s="182"/>
      <c r="K282" s="182"/>
      <c r="L282" s="182"/>
      <c r="M282" s="182"/>
      <c r="N282" s="182"/>
      <c r="O282" s="182"/>
      <c r="P282" s="182"/>
      <c r="Q282" s="182"/>
      <c r="R282" s="182"/>
      <c r="S282" s="182"/>
      <c r="T282" s="182"/>
      <c r="U282" s="183"/>
    </row>
    <row r="283" spans="2:21" x14ac:dyDescent="0.25">
      <c r="B283" s="180"/>
      <c r="C283" s="163"/>
      <c r="D283" s="182"/>
      <c r="E283" s="182"/>
      <c r="F283" s="182"/>
      <c r="G283" s="182"/>
      <c r="H283" s="182"/>
      <c r="I283" s="182"/>
      <c r="J283" s="182"/>
      <c r="K283" s="182"/>
      <c r="L283" s="182"/>
      <c r="M283" s="182"/>
      <c r="N283" s="182"/>
      <c r="O283" s="182"/>
      <c r="P283" s="182"/>
      <c r="Q283" s="182"/>
      <c r="R283" s="182"/>
      <c r="S283" s="182"/>
      <c r="T283" s="182"/>
      <c r="U283" s="183"/>
    </row>
    <row r="284" spans="2:21" x14ac:dyDescent="0.25">
      <c r="B284" s="180"/>
      <c r="C284" s="163"/>
      <c r="D284" s="182"/>
      <c r="E284" s="182"/>
      <c r="F284" s="182"/>
      <c r="G284" s="182"/>
      <c r="H284" s="182"/>
      <c r="I284" s="182"/>
      <c r="J284" s="182"/>
      <c r="K284" s="182"/>
      <c r="L284" s="182"/>
      <c r="M284" s="182"/>
      <c r="N284" s="182"/>
      <c r="O284" s="182"/>
      <c r="P284" s="182"/>
      <c r="Q284" s="182"/>
      <c r="R284" s="182"/>
      <c r="S284" s="182"/>
      <c r="T284" s="182"/>
      <c r="U284" s="183"/>
    </row>
    <row r="285" spans="2:21" x14ac:dyDescent="0.25">
      <c r="B285" s="180"/>
      <c r="C285" s="163"/>
      <c r="D285" s="182"/>
      <c r="E285" s="182"/>
      <c r="F285" s="182"/>
      <c r="G285" s="182"/>
      <c r="H285" s="182"/>
      <c r="I285" s="182"/>
      <c r="J285" s="182"/>
      <c r="K285" s="182"/>
      <c r="L285" s="182"/>
      <c r="M285" s="182"/>
      <c r="N285" s="182"/>
      <c r="O285" s="182"/>
      <c r="P285" s="182"/>
      <c r="Q285" s="182"/>
      <c r="R285" s="182"/>
      <c r="S285" s="182"/>
      <c r="T285" s="182"/>
      <c r="U285" s="183"/>
    </row>
    <row r="286" spans="2:21" x14ac:dyDescent="0.25">
      <c r="B286" s="180"/>
      <c r="C286" s="163"/>
      <c r="D286" s="182"/>
      <c r="E286" s="182"/>
      <c r="F286" s="182"/>
      <c r="G286" s="182"/>
      <c r="H286" s="182"/>
      <c r="I286" s="182"/>
      <c r="J286" s="182"/>
      <c r="K286" s="182"/>
      <c r="L286" s="182"/>
      <c r="M286" s="182"/>
      <c r="N286" s="182"/>
      <c r="O286" s="182"/>
      <c r="P286" s="182"/>
      <c r="Q286" s="182"/>
      <c r="R286" s="182"/>
      <c r="S286" s="182"/>
      <c r="T286" s="182"/>
      <c r="U286" s="183"/>
    </row>
    <row r="287" spans="2:21" x14ac:dyDescent="0.25">
      <c r="B287" s="180"/>
      <c r="C287" s="163"/>
      <c r="D287" s="182"/>
      <c r="E287" s="182"/>
      <c r="F287" s="182"/>
      <c r="G287" s="182"/>
      <c r="H287" s="182"/>
      <c r="I287" s="182"/>
      <c r="J287" s="182"/>
      <c r="K287" s="182"/>
      <c r="L287" s="182"/>
      <c r="M287" s="182"/>
      <c r="N287" s="182"/>
      <c r="O287" s="182"/>
      <c r="P287" s="182"/>
      <c r="Q287" s="182"/>
      <c r="R287" s="182"/>
      <c r="S287" s="182"/>
      <c r="T287" s="182"/>
      <c r="U287" s="183"/>
    </row>
    <row r="288" spans="2:21" x14ac:dyDescent="0.25">
      <c r="B288" s="180"/>
      <c r="C288" s="163"/>
      <c r="D288" s="182"/>
      <c r="E288" s="182"/>
      <c r="F288" s="182"/>
      <c r="G288" s="182"/>
      <c r="H288" s="182"/>
      <c r="I288" s="182"/>
      <c r="J288" s="182"/>
      <c r="K288" s="182"/>
      <c r="L288" s="182"/>
      <c r="M288" s="182"/>
      <c r="N288" s="182"/>
      <c r="O288" s="182"/>
      <c r="P288" s="182"/>
      <c r="Q288" s="182"/>
      <c r="R288" s="182"/>
      <c r="S288" s="182"/>
      <c r="T288" s="182"/>
      <c r="U288" s="183"/>
    </row>
    <row r="289" spans="2:21" x14ac:dyDescent="0.25">
      <c r="B289" s="180"/>
      <c r="C289" s="163"/>
      <c r="D289" s="182"/>
      <c r="E289" s="182"/>
      <c r="F289" s="182"/>
      <c r="G289" s="182"/>
      <c r="H289" s="182"/>
      <c r="I289" s="182"/>
      <c r="J289" s="182"/>
      <c r="K289" s="182"/>
      <c r="L289" s="182"/>
      <c r="M289" s="182"/>
      <c r="N289" s="182"/>
      <c r="O289" s="182"/>
      <c r="P289" s="182"/>
      <c r="Q289" s="182"/>
      <c r="R289" s="182"/>
      <c r="S289" s="182"/>
      <c r="T289" s="182"/>
      <c r="U289" s="183"/>
    </row>
    <row r="290" spans="2:21" x14ac:dyDescent="0.25">
      <c r="B290" s="180"/>
      <c r="C290" s="163"/>
      <c r="D290" s="182"/>
      <c r="E290" s="182"/>
      <c r="F290" s="182"/>
      <c r="G290" s="182"/>
      <c r="H290" s="182"/>
      <c r="I290" s="182"/>
      <c r="J290" s="182"/>
      <c r="K290" s="182"/>
      <c r="L290" s="182"/>
      <c r="M290" s="182"/>
      <c r="N290" s="182"/>
      <c r="O290" s="182"/>
      <c r="P290" s="182"/>
      <c r="Q290" s="182"/>
      <c r="R290" s="182"/>
      <c r="S290" s="182"/>
      <c r="T290" s="182"/>
      <c r="U290" s="183"/>
    </row>
    <row r="291" spans="2:21" x14ac:dyDescent="0.25">
      <c r="B291" s="180"/>
      <c r="C291" s="163"/>
      <c r="D291" s="182"/>
      <c r="E291" s="182"/>
      <c r="F291" s="182"/>
      <c r="G291" s="182"/>
      <c r="H291" s="182"/>
      <c r="I291" s="182"/>
      <c r="J291" s="182"/>
      <c r="K291" s="182"/>
      <c r="L291" s="182"/>
      <c r="M291" s="182"/>
      <c r="N291" s="182"/>
      <c r="O291" s="182"/>
      <c r="P291" s="182"/>
      <c r="Q291" s="182"/>
      <c r="R291" s="182"/>
      <c r="S291" s="182"/>
      <c r="T291" s="182"/>
      <c r="U291" s="183"/>
    </row>
    <row r="292" spans="2:21" x14ac:dyDescent="0.25">
      <c r="B292" s="180"/>
      <c r="C292" s="163"/>
      <c r="D292" s="182"/>
      <c r="E292" s="182"/>
      <c r="F292" s="182"/>
      <c r="G292" s="182"/>
      <c r="H292" s="182"/>
      <c r="I292" s="182"/>
      <c r="J292" s="182"/>
      <c r="K292" s="182"/>
      <c r="L292" s="182"/>
      <c r="M292" s="182"/>
      <c r="N292" s="182"/>
      <c r="O292" s="182"/>
      <c r="P292" s="182"/>
      <c r="Q292" s="182"/>
      <c r="R292" s="182"/>
      <c r="S292" s="182"/>
      <c r="T292" s="182"/>
      <c r="U292" s="183"/>
    </row>
    <row r="293" spans="2:21" x14ac:dyDescent="0.25">
      <c r="B293" s="180"/>
      <c r="C293" s="163"/>
      <c r="D293" s="182"/>
      <c r="E293" s="182"/>
      <c r="F293" s="182"/>
      <c r="G293" s="182"/>
      <c r="H293" s="182"/>
      <c r="I293" s="182"/>
      <c r="J293" s="182"/>
      <c r="K293" s="182"/>
      <c r="L293" s="182"/>
      <c r="M293" s="182"/>
      <c r="N293" s="182"/>
      <c r="O293" s="182"/>
      <c r="P293" s="182"/>
      <c r="Q293" s="182"/>
      <c r="R293" s="182"/>
      <c r="S293" s="182"/>
      <c r="T293" s="182"/>
      <c r="U293" s="183"/>
    </row>
    <row r="294" spans="2:21" x14ac:dyDescent="0.25">
      <c r="B294" s="180"/>
      <c r="C294" s="163"/>
      <c r="D294" s="182"/>
      <c r="E294" s="182"/>
      <c r="F294" s="182"/>
      <c r="G294" s="182"/>
      <c r="H294" s="182"/>
      <c r="I294" s="182"/>
      <c r="J294" s="182"/>
      <c r="K294" s="182"/>
      <c r="L294" s="182"/>
      <c r="M294" s="182"/>
      <c r="N294" s="182"/>
      <c r="O294" s="182"/>
      <c r="P294" s="182"/>
      <c r="Q294" s="182"/>
      <c r="R294" s="182"/>
      <c r="S294" s="182"/>
      <c r="T294" s="182"/>
      <c r="U294" s="183"/>
    </row>
    <row r="295" spans="2:21" x14ac:dyDescent="0.25">
      <c r="B295" s="180"/>
      <c r="C295" s="163"/>
      <c r="D295" s="182"/>
      <c r="E295" s="182"/>
      <c r="F295" s="182"/>
      <c r="G295" s="182"/>
      <c r="H295" s="182"/>
      <c r="I295" s="182"/>
      <c r="J295" s="182"/>
      <c r="K295" s="182"/>
      <c r="L295" s="182"/>
      <c r="M295" s="182"/>
      <c r="N295" s="182"/>
      <c r="O295" s="182"/>
      <c r="P295" s="182"/>
      <c r="Q295" s="182"/>
      <c r="R295" s="182"/>
      <c r="S295" s="182"/>
      <c r="T295" s="182"/>
      <c r="U295" s="183"/>
    </row>
    <row r="296" spans="2:21" x14ac:dyDescent="0.25">
      <c r="B296" s="180"/>
      <c r="C296" s="163"/>
      <c r="D296" s="182"/>
      <c r="E296" s="182"/>
      <c r="F296" s="182"/>
      <c r="G296" s="182"/>
      <c r="H296" s="182"/>
      <c r="I296" s="182"/>
      <c r="J296" s="182"/>
      <c r="K296" s="182"/>
      <c r="L296" s="182"/>
      <c r="M296" s="182"/>
      <c r="N296" s="182"/>
      <c r="O296" s="182"/>
      <c r="P296" s="182"/>
      <c r="Q296" s="182"/>
      <c r="R296" s="182"/>
      <c r="S296" s="182"/>
      <c r="T296" s="182"/>
      <c r="U296" s="183"/>
    </row>
    <row r="297" spans="2:21" x14ac:dyDescent="0.25">
      <c r="B297" s="180"/>
      <c r="C297" s="163"/>
      <c r="D297" s="182"/>
      <c r="E297" s="182"/>
      <c r="F297" s="182"/>
      <c r="G297" s="182"/>
      <c r="H297" s="182"/>
      <c r="I297" s="182"/>
      <c r="J297" s="182"/>
      <c r="K297" s="182"/>
      <c r="L297" s="182"/>
      <c r="M297" s="182"/>
      <c r="N297" s="182"/>
      <c r="O297" s="182"/>
      <c r="P297" s="182"/>
      <c r="Q297" s="182"/>
      <c r="R297" s="182"/>
      <c r="S297" s="182"/>
      <c r="T297" s="182"/>
      <c r="U297" s="183"/>
    </row>
    <row r="298" spans="2:21" x14ac:dyDescent="0.25">
      <c r="B298" s="180"/>
      <c r="C298" s="163"/>
      <c r="D298" s="182"/>
      <c r="E298" s="182"/>
      <c r="F298" s="182"/>
      <c r="G298" s="182"/>
      <c r="H298" s="182"/>
      <c r="I298" s="182"/>
      <c r="J298" s="182"/>
      <c r="K298" s="182"/>
      <c r="L298" s="182"/>
      <c r="M298" s="182"/>
      <c r="N298" s="182"/>
      <c r="O298" s="182"/>
      <c r="P298" s="182"/>
      <c r="Q298" s="182"/>
      <c r="R298" s="182"/>
      <c r="S298" s="182"/>
      <c r="T298" s="182"/>
      <c r="U298" s="183"/>
    </row>
    <row r="299" spans="2:21" x14ac:dyDescent="0.25">
      <c r="B299" s="180"/>
      <c r="C299" s="163"/>
      <c r="D299" s="182"/>
      <c r="E299" s="182"/>
      <c r="F299" s="182"/>
      <c r="G299" s="182"/>
      <c r="H299" s="182"/>
      <c r="I299" s="182"/>
      <c r="J299" s="182"/>
      <c r="K299" s="182"/>
      <c r="L299" s="182"/>
      <c r="M299" s="182"/>
      <c r="N299" s="182"/>
      <c r="O299" s="182"/>
      <c r="P299" s="182"/>
      <c r="Q299" s="182"/>
      <c r="R299" s="182"/>
      <c r="S299" s="182"/>
      <c r="T299" s="182"/>
      <c r="U299" s="183"/>
    </row>
    <row r="300" spans="2:21" x14ac:dyDescent="0.25">
      <c r="B300" s="180"/>
      <c r="C300" s="163"/>
      <c r="D300" s="182"/>
      <c r="E300" s="182"/>
      <c r="F300" s="182"/>
      <c r="G300" s="182"/>
      <c r="H300" s="182"/>
      <c r="I300" s="182"/>
      <c r="J300" s="182"/>
      <c r="K300" s="182"/>
      <c r="L300" s="182"/>
      <c r="M300" s="182"/>
      <c r="N300" s="182"/>
      <c r="O300" s="182"/>
      <c r="P300" s="182"/>
      <c r="Q300" s="182"/>
      <c r="R300" s="182"/>
      <c r="S300" s="182"/>
      <c r="T300" s="182"/>
      <c r="U300" s="183"/>
    </row>
    <row r="301" spans="2:21" x14ac:dyDescent="0.25">
      <c r="B301" s="180"/>
      <c r="C301" s="163"/>
      <c r="D301" s="182"/>
      <c r="E301" s="182"/>
      <c r="F301" s="182"/>
      <c r="G301" s="182"/>
      <c r="H301" s="182"/>
      <c r="I301" s="182"/>
      <c r="J301" s="182"/>
      <c r="K301" s="182"/>
      <c r="L301" s="182"/>
      <c r="M301" s="182"/>
      <c r="N301" s="182"/>
      <c r="O301" s="182"/>
      <c r="P301" s="182"/>
      <c r="Q301" s="182"/>
      <c r="R301" s="182"/>
      <c r="S301" s="182"/>
      <c r="T301" s="182"/>
      <c r="U301" s="183"/>
    </row>
    <row r="302" spans="2:21" x14ac:dyDescent="0.25">
      <c r="B302" s="180"/>
      <c r="C302" s="163"/>
      <c r="D302" s="182"/>
      <c r="E302" s="182"/>
      <c r="F302" s="182"/>
      <c r="G302" s="182"/>
      <c r="H302" s="182"/>
      <c r="I302" s="182"/>
      <c r="J302" s="182"/>
      <c r="K302" s="182"/>
      <c r="L302" s="182"/>
      <c r="M302" s="182"/>
      <c r="N302" s="182"/>
      <c r="O302" s="182"/>
      <c r="P302" s="182"/>
      <c r="Q302" s="182"/>
      <c r="R302" s="182"/>
      <c r="S302" s="182"/>
      <c r="T302" s="182"/>
      <c r="U302" s="183"/>
    </row>
    <row r="303" spans="2:21" x14ac:dyDescent="0.25">
      <c r="B303" s="180"/>
      <c r="C303" s="163"/>
      <c r="D303" s="182"/>
      <c r="E303" s="182"/>
      <c r="F303" s="182"/>
      <c r="G303" s="182"/>
      <c r="H303" s="182"/>
      <c r="I303" s="182"/>
      <c r="J303" s="182"/>
      <c r="K303" s="182"/>
      <c r="L303" s="182"/>
      <c r="M303" s="182"/>
      <c r="N303" s="182"/>
      <c r="O303" s="182"/>
      <c r="P303" s="182"/>
      <c r="Q303" s="182"/>
      <c r="R303" s="182"/>
      <c r="S303" s="182"/>
      <c r="T303" s="182"/>
      <c r="U303" s="183"/>
    </row>
    <row r="304" spans="2:21" x14ac:dyDescent="0.25">
      <c r="B304" s="180"/>
      <c r="C304" s="163"/>
      <c r="D304" s="182"/>
      <c r="E304" s="182"/>
      <c r="F304" s="182"/>
      <c r="G304" s="182"/>
      <c r="H304" s="182"/>
      <c r="I304" s="182"/>
      <c r="J304" s="182"/>
      <c r="K304" s="182"/>
      <c r="L304" s="182"/>
      <c r="M304" s="182"/>
      <c r="N304" s="182"/>
      <c r="O304" s="182"/>
      <c r="P304" s="182"/>
      <c r="Q304" s="182"/>
      <c r="R304" s="182"/>
      <c r="S304" s="182"/>
      <c r="T304" s="182"/>
      <c r="U304" s="183"/>
    </row>
    <row r="305" spans="2:21" x14ac:dyDescent="0.25">
      <c r="B305" s="180"/>
      <c r="C305" s="163"/>
      <c r="D305" s="182"/>
      <c r="E305" s="182"/>
      <c r="F305" s="182"/>
      <c r="G305" s="182"/>
      <c r="H305" s="182"/>
      <c r="I305" s="182"/>
      <c r="J305" s="182"/>
      <c r="K305" s="182"/>
      <c r="L305" s="182"/>
      <c r="M305" s="182"/>
      <c r="N305" s="182"/>
      <c r="O305" s="182"/>
      <c r="P305" s="182"/>
      <c r="Q305" s="182"/>
      <c r="R305" s="182"/>
      <c r="S305" s="182"/>
      <c r="T305" s="182"/>
      <c r="U305" s="183"/>
    </row>
    <row r="306" spans="2:21" x14ac:dyDescent="0.25">
      <c r="B306" s="180"/>
      <c r="C306" s="163"/>
      <c r="D306" s="182"/>
      <c r="E306" s="182"/>
      <c r="F306" s="182"/>
      <c r="G306" s="182"/>
      <c r="H306" s="182"/>
      <c r="I306" s="182"/>
      <c r="J306" s="182"/>
      <c r="K306" s="182"/>
      <c r="L306" s="182"/>
      <c r="M306" s="182"/>
      <c r="N306" s="182"/>
      <c r="O306" s="182"/>
      <c r="P306" s="182"/>
      <c r="Q306" s="182"/>
      <c r="R306" s="182"/>
      <c r="S306" s="182"/>
      <c r="T306" s="182"/>
      <c r="U306" s="183"/>
    </row>
    <row r="307" spans="2:21" x14ac:dyDescent="0.25">
      <c r="B307" s="180"/>
      <c r="C307" s="163"/>
      <c r="D307" s="182"/>
      <c r="E307" s="182"/>
      <c r="F307" s="182"/>
      <c r="G307" s="182"/>
      <c r="H307" s="182"/>
      <c r="I307" s="182"/>
      <c r="J307" s="182"/>
      <c r="K307" s="182"/>
      <c r="L307" s="182"/>
      <c r="M307" s="182"/>
      <c r="N307" s="182"/>
      <c r="O307" s="182"/>
      <c r="P307" s="182"/>
      <c r="Q307" s="182"/>
      <c r="R307" s="182"/>
      <c r="S307" s="182"/>
      <c r="T307" s="182"/>
      <c r="U307" s="183"/>
    </row>
    <row r="308" spans="2:21" x14ac:dyDescent="0.25">
      <c r="B308" s="180"/>
      <c r="C308" s="163"/>
      <c r="D308" s="182"/>
      <c r="E308" s="182"/>
      <c r="F308" s="182"/>
      <c r="G308" s="182"/>
      <c r="H308" s="182"/>
      <c r="I308" s="182"/>
      <c r="J308" s="182"/>
      <c r="K308" s="182"/>
      <c r="L308" s="182"/>
      <c r="M308" s="182"/>
      <c r="N308" s="182"/>
      <c r="O308" s="182"/>
      <c r="P308" s="182"/>
      <c r="Q308" s="182"/>
      <c r="R308" s="182"/>
      <c r="S308" s="182"/>
      <c r="T308" s="182"/>
      <c r="U308" s="183"/>
    </row>
    <row r="309" spans="2:21" x14ac:dyDescent="0.25">
      <c r="B309" s="180"/>
      <c r="C309" s="163"/>
      <c r="D309" s="182"/>
      <c r="E309" s="182"/>
      <c r="F309" s="182"/>
      <c r="G309" s="182"/>
      <c r="H309" s="182"/>
      <c r="I309" s="182"/>
      <c r="J309" s="182"/>
      <c r="K309" s="182"/>
      <c r="L309" s="182"/>
      <c r="M309" s="182"/>
      <c r="N309" s="182"/>
      <c r="O309" s="182"/>
      <c r="P309" s="182"/>
      <c r="Q309" s="182"/>
      <c r="R309" s="182"/>
      <c r="S309" s="182"/>
      <c r="T309" s="182"/>
      <c r="U309" s="183"/>
    </row>
    <row r="310" spans="2:21" x14ac:dyDescent="0.25">
      <c r="B310" s="180"/>
      <c r="C310" s="163"/>
      <c r="D310" s="182"/>
      <c r="E310" s="182"/>
      <c r="F310" s="182"/>
      <c r="G310" s="182"/>
      <c r="H310" s="182"/>
      <c r="I310" s="182"/>
      <c r="J310" s="182"/>
      <c r="K310" s="182"/>
      <c r="L310" s="182"/>
      <c r="M310" s="182"/>
      <c r="N310" s="182"/>
      <c r="O310" s="182"/>
      <c r="P310" s="182"/>
      <c r="Q310" s="182"/>
      <c r="R310" s="182"/>
      <c r="S310" s="182"/>
      <c r="T310" s="182"/>
      <c r="U310" s="183"/>
    </row>
    <row r="311" spans="2:21" x14ac:dyDescent="0.25">
      <c r="B311" s="180"/>
      <c r="C311" s="163"/>
      <c r="D311" s="182"/>
      <c r="E311" s="182"/>
      <c r="F311" s="182"/>
      <c r="G311" s="182"/>
      <c r="H311" s="182"/>
      <c r="I311" s="182"/>
      <c r="J311" s="182"/>
      <c r="K311" s="182"/>
      <c r="L311" s="182"/>
      <c r="M311" s="182"/>
      <c r="N311" s="182"/>
      <c r="O311" s="182"/>
      <c r="P311" s="182"/>
      <c r="Q311" s="182"/>
      <c r="R311" s="182"/>
      <c r="S311" s="182"/>
      <c r="T311" s="182"/>
      <c r="U311" s="183"/>
    </row>
    <row r="312" spans="2:21" x14ac:dyDescent="0.25">
      <c r="B312" s="180"/>
      <c r="C312" s="163"/>
      <c r="D312" s="182"/>
      <c r="E312" s="182"/>
      <c r="F312" s="182"/>
      <c r="G312" s="182"/>
      <c r="H312" s="182"/>
      <c r="I312" s="182"/>
      <c r="J312" s="182"/>
      <c r="K312" s="182"/>
      <c r="L312" s="182"/>
      <c r="M312" s="182"/>
      <c r="N312" s="182"/>
      <c r="O312" s="182"/>
      <c r="P312" s="182"/>
      <c r="Q312" s="182"/>
      <c r="R312" s="182"/>
      <c r="S312" s="182"/>
      <c r="T312" s="182"/>
      <c r="U312" s="183"/>
    </row>
    <row r="313" spans="2:21" x14ac:dyDescent="0.25">
      <c r="B313" s="180"/>
      <c r="C313" s="163"/>
      <c r="D313" s="182"/>
      <c r="E313" s="182"/>
      <c r="F313" s="182"/>
      <c r="G313" s="182"/>
      <c r="H313" s="182"/>
      <c r="I313" s="182"/>
      <c r="J313" s="182"/>
      <c r="K313" s="182"/>
      <c r="L313" s="182"/>
      <c r="M313" s="182"/>
      <c r="N313" s="182"/>
      <c r="O313" s="182"/>
      <c r="P313" s="182"/>
      <c r="Q313" s="182"/>
      <c r="R313" s="182"/>
      <c r="S313" s="182"/>
      <c r="T313" s="182"/>
      <c r="U313" s="183"/>
    </row>
    <row r="314" spans="2:21" x14ac:dyDescent="0.25">
      <c r="B314" s="180"/>
      <c r="C314" s="163"/>
      <c r="D314" s="182"/>
      <c r="E314" s="182"/>
      <c r="F314" s="182"/>
      <c r="G314" s="182"/>
      <c r="H314" s="182"/>
      <c r="I314" s="182"/>
      <c r="J314" s="182"/>
      <c r="K314" s="182"/>
      <c r="L314" s="182"/>
      <c r="M314" s="182"/>
      <c r="N314" s="182"/>
      <c r="O314" s="182"/>
      <c r="P314" s="182"/>
      <c r="Q314" s="182"/>
      <c r="R314" s="182"/>
      <c r="S314" s="182"/>
      <c r="T314" s="182"/>
      <c r="U314" s="183"/>
    </row>
    <row r="315" spans="2:21" x14ac:dyDescent="0.25">
      <c r="B315" s="180"/>
      <c r="C315" s="163"/>
      <c r="D315" s="182"/>
      <c r="E315" s="182"/>
      <c r="F315" s="182"/>
      <c r="G315" s="182"/>
      <c r="H315" s="182"/>
      <c r="I315" s="182"/>
      <c r="J315" s="182"/>
      <c r="K315" s="182"/>
      <c r="L315" s="182"/>
      <c r="M315" s="182"/>
      <c r="N315" s="182"/>
      <c r="O315" s="182"/>
      <c r="P315" s="182"/>
      <c r="Q315" s="182"/>
      <c r="R315" s="182"/>
      <c r="S315" s="182"/>
      <c r="T315" s="182"/>
      <c r="U315" s="183"/>
    </row>
    <row r="316" spans="2:21" x14ac:dyDescent="0.25">
      <c r="B316" s="180"/>
      <c r="C316" s="163"/>
      <c r="D316" s="182"/>
      <c r="E316" s="182"/>
      <c r="F316" s="182"/>
      <c r="G316" s="182"/>
      <c r="H316" s="182"/>
      <c r="I316" s="182"/>
      <c r="J316" s="182"/>
      <c r="K316" s="182"/>
      <c r="L316" s="182"/>
      <c r="M316" s="182"/>
      <c r="N316" s="182"/>
      <c r="O316" s="182"/>
      <c r="P316" s="182"/>
      <c r="Q316" s="182"/>
      <c r="R316" s="182"/>
      <c r="S316" s="182"/>
      <c r="T316" s="182"/>
      <c r="U316" s="183"/>
    </row>
    <row r="317" spans="2:21" x14ac:dyDescent="0.25">
      <c r="B317" s="180"/>
      <c r="C317" s="163"/>
      <c r="D317" s="182"/>
      <c r="E317" s="182"/>
      <c r="F317" s="182"/>
      <c r="G317" s="182"/>
      <c r="H317" s="182"/>
      <c r="I317" s="182"/>
      <c r="J317" s="182"/>
      <c r="K317" s="182"/>
      <c r="L317" s="182"/>
      <c r="M317" s="182"/>
      <c r="N317" s="182"/>
      <c r="O317" s="182"/>
      <c r="P317" s="182"/>
      <c r="Q317" s="182"/>
      <c r="R317" s="182"/>
      <c r="S317" s="182"/>
      <c r="T317" s="182"/>
      <c r="U317" s="183"/>
    </row>
    <row r="318" spans="2:21" x14ac:dyDescent="0.25">
      <c r="B318" s="180"/>
      <c r="C318" s="163"/>
      <c r="D318" s="182"/>
      <c r="E318" s="182"/>
      <c r="F318" s="182"/>
      <c r="G318" s="182"/>
      <c r="H318" s="182"/>
      <c r="I318" s="182"/>
      <c r="J318" s="182"/>
      <c r="K318" s="182"/>
      <c r="L318" s="182"/>
      <c r="M318" s="182"/>
      <c r="N318" s="182"/>
      <c r="O318" s="182"/>
      <c r="P318" s="182"/>
      <c r="Q318" s="182"/>
      <c r="R318" s="182"/>
      <c r="S318" s="182"/>
      <c r="T318" s="182"/>
      <c r="U318" s="183"/>
    </row>
    <row r="319" spans="2:21" x14ac:dyDescent="0.25">
      <c r="B319" s="180"/>
      <c r="C319" s="163"/>
      <c r="D319" s="182"/>
      <c r="E319" s="182"/>
      <c r="F319" s="182"/>
      <c r="G319" s="182"/>
      <c r="H319" s="182"/>
      <c r="I319" s="182"/>
      <c r="J319" s="182"/>
      <c r="K319" s="182"/>
      <c r="L319" s="182"/>
      <c r="M319" s="182"/>
      <c r="N319" s="182"/>
      <c r="O319" s="182"/>
      <c r="P319" s="182"/>
      <c r="Q319" s="182"/>
      <c r="R319" s="182"/>
      <c r="S319" s="182"/>
      <c r="T319" s="182"/>
      <c r="U319" s="183"/>
    </row>
    <row r="320" spans="2:21" x14ac:dyDescent="0.25">
      <c r="B320" s="180"/>
      <c r="C320" s="163"/>
      <c r="D320" s="182"/>
      <c r="E320" s="182"/>
      <c r="F320" s="182"/>
      <c r="G320" s="182"/>
      <c r="H320" s="182"/>
      <c r="I320" s="182"/>
      <c r="J320" s="182"/>
      <c r="K320" s="182"/>
      <c r="L320" s="182"/>
      <c r="M320" s="182"/>
      <c r="N320" s="182"/>
      <c r="O320" s="182"/>
      <c r="P320" s="182"/>
      <c r="Q320" s="182"/>
      <c r="R320" s="182"/>
      <c r="S320" s="182"/>
      <c r="T320" s="182"/>
      <c r="U320" s="183"/>
    </row>
    <row r="321" spans="2:21" x14ac:dyDescent="0.25">
      <c r="B321" s="180"/>
      <c r="C321" s="163"/>
      <c r="D321" s="182"/>
      <c r="E321" s="182"/>
      <c r="F321" s="182"/>
      <c r="G321" s="182"/>
      <c r="H321" s="182"/>
      <c r="I321" s="182"/>
      <c r="J321" s="182"/>
      <c r="K321" s="182"/>
      <c r="L321" s="182"/>
      <c r="M321" s="182"/>
      <c r="N321" s="182"/>
      <c r="O321" s="182"/>
      <c r="P321" s="182"/>
      <c r="Q321" s="182"/>
      <c r="R321" s="182"/>
      <c r="S321" s="182"/>
      <c r="T321" s="182"/>
      <c r="U321" s="183"/>
    </row>
    <row r="322" spans="2:21" x14ac:dyDescent="0.25">
      <c r="B322" s="180"/>
      <c r="C322" s="163"/>
      <c r="D322" s="182"/>
      <c r="E322" s="182"/>
      <c r="F322" s="182"/>
      <c r="G322" s="182"/>
      <c r="H322" s="182"/>
      <c r="I322" s="182"/>
      <c r="J322" s="182"/>
      <c r="K322" s="182"/>
      <c r="L322" s="182"/>
      <c r="M322" s="182"/>
      <c r="N322" s="182"/>
      <c r="O322" s="182"/>
      <c r="P322" s="182"/>
      <c r="Q322" s="182"/>
      <c r="R322" s="182"/>
      <c r="S322" s="182"/>
      <c r="T322" s="182"/>
      <c r="U322" s="183"/>
    </row>
    <row r="323" spans="2:21" x14ac:dyDescent="0.25">
      <c r="B323" s="180"/>
      <c r="C323" s="163"/>
      <c r="D323" s="182"/>
      <c r="E323" s="182"/>
      <c r="F323" s="182"/>
      <c r="G323" s="182"/>
      <c r="H323" s="182"/>
      <c r="I323" s="182"/>
      <c r="J323" s="182"/>
      <c r="K323" s="182"/>
      <c r="L323" s="182"/>
      <c r="M323" s="182"/>
      <c r="N323" s="182"/>
      <c r="O323" s="182"/>
      <c r="P323" s="182"/>
      <c r="Q323" s="182"/>
      <c r="R323" s="182"/>
      <c r="S323" s="182"/>
      <c r="T323" s="182"/>
      <c r="U323" s="183"/>
    </row>
    <row r="324" spans="2:21" x14ac:dyDescent="0.25">
      <c r="B324" s="180"/>
      <c r="C324" s="163"/>
      <c r="D324" s="182"/>
      <c r="E324" s="182"/>
      <c r="F324" s="182"/>
      <c r="G324" s="182"/>
      <c r="H324" s="182"/>
      <c r="I324" s="182"/>
      <c r="J324" s="182"/>
      <c r="K324" s="182"/>
      <c r="L324" s="182"/>
      <c r="M324" s="182"/>
      <c r="N324" s="182"/>
      <c r="O324" s="182"/>
      <c r="P324" s="182"/>
      <c r="Q324" s="182"/>
      <c r="R324" s="182"/>
      <c r="S324" s="182"/>
      <c r="T324" s="182"/>
      <c r="U324" s="183"/>
    </row>
    <row r="325" spans="2:21" x14ac:dyDescent="0.25">
      <c r="B325" s="180"/>
      <c r="C325" s="163"/>
      <c r="D325" s="182"/>
      <c r="E325" s="182"/>
      <c r="F325" s="182"/>
      <c r="G325" s="182"/>
      <c r="H325" s="182"/>
      <c r="I325" s="182"/>
      <c r="J325" s="182"/>
      <c r="K325" s="182"/>
      <c r="L325" s="182"/>
      <c r="M325" s="182"/>
      <c r="N325" s="182"/>
      <c r="O325" s="182"/>
      <c r="P325" s="182"/>
      <c r="Q325" s="182"/>
      <c r="R325" s="182"/>
      <c r="S325" s="182"/>
      <c r="T325" s="182"/>
      <c r="U325" s="183"/>
    </row>
    <row r="326" spans="2:21" x14ac:dyDescent="0.25">
      <c r="B326" s="180"/>
      <c r="C326" s="163"/>
      <c r="D326" s="182"/>
      <c r="E326" s="182"/>
      <c r="F326" s="182"/>
      <c r="G326" s="182"/>
      <c r="H326" s="182"/>
      <c r="I326" s="182"/>
      <c r="J326" s="182"/>
      <c r="K326" s="182"/>
      <c r="L326" s="182"/>
      <c r="M326" s="182"/>
      <c r="N326" s="182"/>
      <c r="O326" s="182"/>
      <c r="P326" s="182"/>
      <c r="Q326" s="182"/>
      <c r="R326" s="182"/>
      <c r="S326" s="182"/>
      <c r="T326" s="182"/>
      <c r="U326" s="183"/>
    </row>
    <row r="327" spans="2:21" x14ac:dyDescent="0.25">
      <c r="B327" s="180"/>
      <c r="C327" s="163"/>
      <c r="D327" s="182"/>
      <c r="E327" s="182"/>
      <c r="F327" s="182"/>
      <c r="G327" s="182"/>
      <c r="H327" s="182"/>
      <c r="I327" s="182"/>
      <c r="J327" s="182"/>
      <c r="K327" s="182"/>
      <c r="L327" s="182"/>
      <c r="M327" s="182"/>
      <c r="N327" s="182"/>
      <c r="O327" s="182"/>
      <c r="P327" s="182"/>
      <c r="Q327" s="182"/>
      <c r="R327" s="182"/>
      <c r="S327" s="182"/>
      <c r="T327" s="182"/>
      <c r="U327" s="183"/>
    </row>
    <row r="328" spans="2:21" x14ac:dyDescent="0.25">
      <c r="B328" s="180"/>
      <c r="C328" s="163"/>
      <c r="D328" s="182"/>
      <c r="E328" s="182"/>
      <c r="F328" s="182"/>
      <c r="G328" s="182"/>
      <c r="H328" s="182"/>
      <c r="I328" s="182"/>
      <c r="J328" s="182"/>
      <c r="K328" s="182"/>
      <c r="L328" s="182"/>
      <c r="M328" s="182"/>
      <c r="N328" s="182"/>
      <c r="O328" s="182"/>
      <c r="P328" s="182"/>
      <c r="Q328" s="182"/>
      <c r="R328" s="182"/>
      <c r="S328" s="182"/>
      <c r="T328" s="182"/>
      <c r="U328" s="183"/>
    </row>
    <row r="329" spans="2:21" x14ac:dyDescent="0.25">
      <c r="B329" s="180"/>
      <c r="C329" s="163"/>
      <c r="D329" s="182"/>
      <c r="E329" s="182"/>
      <c r="F329" s="182"/>
      <c r="G329" s="182"/>
      <c r="H329" s="182"/>
      <c r="I329" s="182"/>
      <c r="J329" s="182"/>
      <c r="K329" s="182"/>
      <c r="L329" s="182"/>
      <c r="M329" s="182"/>
      <c r="N329" s="182"/>
      <c r="O329" s="182"/>
      <c r="P329" s="182"/>
      <c r="Q329" s="182"/>
      <c r="R329" s="182"/>
      <c r="S329" s="182"/>
      <c r="T329" s="182"/>
      <c r="U329" s="183"/>
    </row>
    <row r="330" spans="2:21" x14ac:dyDescent="0.25">
      <c r="B330" s="180"/>
      <c r="C330" s="163"/>
      <c r="D330" s="182"/>
      <c r="E330" s="182"/>
      <c r="F330" s="182"/>
      <c r="G330" s="182"/>
      <c r="H330" s="182"/>
      <c r="I330" s="182"/>
      <c r="J330" s="182"/>
      <c r="K330" s="182"/>
      <c r="L330" s="182"/>
      <c r="M330" s="182"/>
      <c r="N330" s="182"/>
      <c r="O330" s="182"/>
      <c r="P330" s="182"/>
      <c r="Q330" s="182"/>
      <c r="R330" s="182"/>
      <c r="S330" s="182"/>
      <c r="T330" s="182"/>
      <c r="U330" s="183"/>
    </row>
    <row r="331" spans="2:21" x14ac:dyDescent="0.25">
      <c r="B331" s="180"/>
      <c r="C331" s="163"/>
      <c r="D331" s="182"/>
      <c r="E331" s="182"/>
      <c r="F331" s="182"/>
      <c r="G331" s="182"/>
      <c r="H331" s="182"/>
      <c r="I331" s="182"/>
      <c r="J331" s="182"/>
      <c r="K331" s="182"/>
      <c r="L331" s="182"/>
      <c r="M331" s="182"/>
      <c r="N331" s="182"/>
      <c r="O331" s="182"/>
      <c r="P331" s="182"/>
      <c r="Q331" s="182"/>
      <c r="R331" s="182"/>
      <c r="S331" s="182"/>
      <c r="T331" s="182"/>
      <c r="U331" s="183"/>
    </row>
    <row r="332" spans="2:21" x14ac:dyDescent="0.25">
      <c r="B332" s="180"/>
      <c r="C332" s="163"/>
      <c r="D332" s="182"/>
      <c r="E332" s="182"/>
      <c r="F332" s="182"/>
      <c r="G332" s="182"/>
      <c r="H332" s="182"/>
      <c r="I332" s="182"/>
      <c r="J332" s="182"/>
      <c r="K332" s="182"/>
      <c r="L332" s="182"/>
      <c r="M332" s="182"/>
      <c r="N332" s="182"/>
      <c r="O332" s="182"/>
      <c r="P332" s="182"/>
      <c r="Q332" s="182"/>
      <c r="R332" s="182"/>
      <c r="S332" s="182"/>
      <c r="T332" s="182"/>
      <c r="U332" s="183"/>
    </row>
    <row r="333" spans="2:21" x14ac:dyDescent="0.25">
      <c r="B333" s="180"/>
      <c r="C333" s="163"/>
      <c r="D333" s="182"/>
      <c r="E333" s="182"/>
      <c r="F333" s="182"/>
      <c r="G333" s="182"/>
      <c r="H333" s="182"/>
      <c r="I333" s="182"/>
      <c r="J333" s="182"/>
      <c r="K333" s="182"/>
      <c r="L333" s="182"/>
      <c r="M333" s="182"/>
      <c r="N333" s="182"/>
      <c r="O333" s="182"/>
      <c r="P333" s="182"/>
      <c r="Q333" s="182"/>
      <c r="R333" s="182"/>
      <c r="S333" s="182"/>
      <c r="T333" s="182"/>
      <c r="U333" s="183"/>
    </row>
    <row r="334" spans="2:21" x14ac:dyDescent="0.25">
      <c r="B334" s="180"/>
      <c r="C334" s="163"/>
      <c r="D334" s="182"/>
      <c r="E334" s="182"/>
      <c r="F334" s="182"/>
      <c r="G334" s="182"/>
      <c r="H334" s="182"/>
      <c r="I334" s="182"/>
      <c r="J334" s="182"/>
      <c r="K334" s="182"/>
      <c r="L334" s="182"/>
      <c r="M334" s="182"/>
      <c r="N334" s="182"/>
      <c r="O334" s="182"/>
      <c r="P334" s="182"/>
      <c r="Q334" s="182"/>
      <c r="R334" s="182"/>
      <c r="S334" s="182"/>
      <c r="T334" s="182"/>
      <c r="U334" s="183"/>
    </row>
    <row r="335" spans="2:21" x14ac:dyDescent="0.25">
      <c r="B335" s="180"/>
      <c r="C335" s="163"/>
      <c r="D335" s="182"/>
      <c r="E335" s="182"/>
      <c r="F335" s="182"/>
      <c r="G335" s="182"/>
      <c r="H335" s="182"/>
      <c r="I335" s="182"/>
      <c r="J335" s="182"/>
      <c r="K335" s="182"/>
      <c r="L335" s="182"/>
      <c r="M335" s="182"/>
      <c r="N335" s="182"/>
      <c r="O335" s="182"/>
      <c r="P335" s="182"/>
      <c r="Q335" s="182"/>
      <c r="R335" s="182"/>
      <c r="S335" s="182"/>
      <c r="T335" s="182"/>
      <c r="U335" s="183"/>
    </row>
    <row r="336" spans="2:21" x14ac:dyDescent="0.25">
      <c r="B336" s="180"/>
      <c r="C336" s="163"/>
      <c r="D336" s="182"/>
      <c r="E336" s="182"/>
      <c r="F336" s="182"/>
      <c r="G336" s="182"/>
      <c r="H336" s="182"/>
      <c r="I336" s="182"/>
      <c r="J336" s="182"/>
      <c r="K336" s="182"/>
      <c r="L336" s="182"/>
      <c r="M336" s="182"/>
      <c r="N336" s="182"/>
      <c r="O336" s="182"/>
      <c r="P336" s="182"/>
      <c r="Q336" s="182"/>
      <c r="R336" s="182"/>
      <c r="S336" s="182"/>
      <c r="T336" s="182"/>
      <c r="U336" s="183"/>
    </row>
    <row r="337" spans="2:21" x14ac:dyDescent="0.25">
      <c r="B337" s="180"/>
      <c r="C337" s="163"/>
      <c r="D337" s="182"/>
      <c r="E337" s="182"/>
      <c r="F337" s="182"/>
      <c r="G337" s="182"/>
      <c r="H337" s="182"/>
      <c r="I337" s="182"/>
      <c r="J337" s="182"/>
      <c r="K337" s="182"/>
      <c r="L337" s="182"/>
      <c r="M337" s="182"/>
      <c r="N337" s="182"/>
      <c r="O337" s="182"/>
      <c r="P337" s="182"/>
      <c r="Q337" s="182"/>
      <c r="R337" s="182"/>
      <c r="S337" s="182"/>
      <c r="T337" s="182"/>
      <c r="U337" s="183"/>
    </row>
    <row r="338" spans="2:21" x14ac:dyDescent="0.25">
      <c r="B338" s="180"/>
      <c r="C338" s="163"/>
      <c r="D338" s="182"/>
      <c r="E338" s="182"/>
      <c r="F338" s="182"/>
      <c r="G338" s="182"/>
      <c r="H338" s="182"/>
      <c r="I338" s="182"/>
      <c r="J338" s="182"/>
      <c r="K338" s="182"/>
      <c r="L338" s="182"/>
      <c r="M338" s="182"/>
      <c r="N338" s="182"/>
      <c r="O338" s="182"/>
      <c r="P338" s="182"/>
      <c r="Q338" s="182"/>
      <c r="R338" s="182"/>
      <c r="S338" s="182"/>
      <c r="T338" s="182"/>
      <c r="U338" s="183"/>
    </row>
    <row r="339" spans="2:21" x14ac:dyDescent="0.25">
      <c r="B339" s="180"/>
      <c r="C339" s="163"/>
      <c r="D339" s="182"/>
      <c r="E339" s="182"/>
      <c r="F339" s="182"/>
      <c r="G339" s="182"/>
      <c r="H339" s="182"/>
      <c r="I339" s="182"/>
      <c r="J339" s="182"/>
      <c r="K339" s="182"/>
      <c r="L339" s="182"/>
      <c r="M339" s="182"/>
      <c r="N339" s="182"/>
      <c r="O339" s="182"/>
      <c r="P339" s="182"/>
      <c r="Q339" s="182"/>
      <c r="R339" s="182"/>
      <c r="S339" s="182"/>
      <c r="T339" s="182"/>
      <c r="U339" s="183"/>
    </row>
    <row r="340" spans="2:21" x14ac:dyDescent="0.25">
      <c r="B340" s="180"/>
      <c r="C340" s="163"/>
      <c r="D340" s="182"/>
      <c r="E340" s="182"/>
      <c r="F340" s="182"/>
      <c r="G340" s="182"/>
      <c r="H340" s="182"/>
      <c r="I340" s="182"/>
      <c r="J340" s="182"/>
      <c r="K340" s="182"/>
      <c r="L340" s="182"/>
      <c r="M340" s="182"/>
      <c r="N340" s="182"/>
      <c r="O340" s="182"/>
      <c r="P340" s="182"/>
      <c r="Q340" s="182"/>
      <c r="R340" s="182"/>
      <c r="S340" s="182"/>
      <c r="T340" s="182"/>
      <c r="U340" s="183"/>
    </row>
    <row r="341" spans="2:21" x14ac:dyDescent="0.25">
      <c r="B341" s="180"/>
      <c r="C341" s="163"/>
      <c r="D341" s="182"/>
      <c r="E341" s="182"/>
      <c r="F341" s="182"/>
      <c r="G341" s="182"/>
      <c r="H341" s="182"/>
      <c r="I341" s="182"/>
      <c r="J341" s="182"/>
      <c r="K341" s="182"/>
      <c r="L341" s="182"/>
      <c r="M341" s="182"/>
      <c r="N341" s="182"/>
      <c r="O341" s="182"/>
      <c r="P341" s="182"/>
      <c r="Q341" s="182"/>
      <c r="R341" s="182"/>
      <c r="S341" s="182"/>
      <c r="T341" s="182"/>
      <c r="U341" s="183"/>
    </row>
    <row r="342" spans="2:21" x14ac:dyDescent="0.25">
      <c r="B342" s="180"/>
      <c r="C342" s="163"/>
      <c r="D342" s="182"/>
      <c r="E342" s="182"/>
      <c r="F342" s="182"/>
      <c r="G342" s="182"/>
      <c r="H342" s="182"/>
      <c r="I342" s="182"/>
      <c r="J342" s="182"/>
      <c r="K342" s="182"/>
      <c r="L342" s="182"/>
      <c r="M342" s="182"/>
      <c r="N342" s="182"/>
      <c r="O342" s="182"/>
      <c r="P342" s="182"/>
      <c r="Q342" s="182"/>
      <c r="R342" s="182"/>
      <c r="S342" s="182"/>
      <c r="T342" s="182"/>
      <c r="U342" s="183"/>
    </row>
    <row r="343" spans="2:21" x14ac:dyDescent="0.25">
      <c r="B343" s="180"/>
      <c r="C343" s="163"/>
      <c r="D343" s="182"/>
      <c r="E343" s="182"/>
      <c r="F343" s="182"/>
      <c r="G343" s="182"/>
      <c r="H343" s="182"/>
      <c r="I343" s="182"/>
      <c r="J343" s="182"/>
      <c r="K343" s="182"/>
      <c r="L343" s="182"/>
      <c r="M343" s="182"/>
      <c r="N343" s="182"/>
      <c r="O343" s="182"/>
      <c r="P343" s="182"/>
      <c r="Q343" s="182"/>
      <c r="R343" s="182"/>
      <c r="S343" s="182"/>
      <c r="T343" s="182"/>
      <c r="U343" s="183"/>
    </row>
    <row r="344" spans="2:21" x14ac:dyDescent="0.25">
      <c r="B344" s="180"/>
      <c r="C344" s="163"/>
      <c r="D344" s="182"/>
      <c r="E344" s="182"/>
      <c r="F344" s="182"/>
      <c r="G344" s="182"/>
      <c r="H344" s="182"/>
      <c r="I344" s="182"/>
      <c r="J344" s="182"/>
      <c r="K344" s="182"/>
      <c r="L344" s="182"/>
      <c r="M344" s="182"/>
      <c r="N344" s="182"/>
      <c r="O344" s="182"/>
      <c r="P344" s="182"/>
      <c r="Q344" s="182"/>
      <c r="R344" s="182"/>
      <c r="S344" s="182"/>
      <c r="T344" s="182"/>
      <c r="U344" s="183"/>
    </row>
    <row r="345" spans="2:21" x14ac:dyDescent="0.25">
      <c r="B345" s="180"/>
      <c r="C345" s="163"/>
      <c r="D345" s="182"/>
      <c r="E345" s="182"/>
      <c r="F345" s="182"/>
      <c r="G345" s="182"/>
      <c r="H345" s="182"/>
      <c r="I345" s="182"/>
      <c r="J345" s="182"/>
      <c r="K345" s="182"/>
      <c r="L345" s="182"/>
      <c r="M345" s="182"/>
      <c r="N345" s="182"/>
      <c r="O345" s="182"/>
      <c r="P345" s="182"/>
      <c r="Q345" s="182"/>
      <c r="R345" s="182"/>
      <c r="S345" s="182"/>
      <c r="T345" s="182"/>
      <c r="U345" s="183"/>
    </row>
    <row r="346" spans="2:21" x14ac:dyDescent="0.25">
      <c r="B346" s="180"/>
      <c r="C346" s="163"/>
      <c r="D346" s="182"/>
      <c r="E346" s="182"/>
      <c r="F346" s="182"/>
      <c r="G346" s="182"/>
      <c r="H346" s="182"/>
      <c r="I346" s="182"/>
      <c r="J346" s="182"/>
      <c r="K346" s="182"/>
      <c r="L346" s="182"/>
      <c r="M346" s="182"/>
      <c r="N346" s="182"/>
      <c r="O346" s="182"/>
      <c r="P346" s="182"/>
      <c r="Q346" s="182"/>
      <c r="R346" s="182"/>
      <c r="S346" s="182"/>
      <c r="T346" s="182"/>
      <c r="U346" s="183"/>
    </row>
    <row r="347" spans="2:21" x14ac:dyDescent="0.25">
      <c r="B347" s="180"/>
      <c r="C347" s="163"/>
      <c r="D347" s="182"/>
      <c r="E347" s="182"/>
      <c r="F347" s="182"/>
      <c r="G347" s="182"/>
      <c r="H347" s="182"/>
      <c r="I347" s="182"/>
      <c r="J347" s="182"/>
      <c r="K347" s="182"/>
      <c r="L347" s="182"/>
      <c r="M347" s="182"/>
      <c r="N347" s="182"/>
      <c r="O347" s="182"/>
      <c r="P347" s="182"/>
      <c r="Q347" s="182"/>
      <c r="R347" s="182"/>
      <c r="S347" s="182"/>
      <c r="T347" s="182"/>
      <c r="U347" s="183"/>
    </row>
    <row r="348" spans="2:21" x14ac:dyDescent="0.25">
      <c r="B348" s="180"/>
      <c r="C348" s="163"/>
      <c r="D348" s="182"/>
      <c r="E348" s="182"/>
      <c r="F348" s="182"/>
      <c r="G348" s="182"/>
      <c r="H348" s="182"/>
      <c r="I348" s="182"/>
      <c r="J348" s="182"/>
      <c r="K348" s="182"/>
      <c r="L348" s="182"/>
      <c r="M348" s="182"/>
      <c r="N348" s="182"/>
      <c r="O348" s="182"/>
      <c r="P348" s="182"/>
      <c r="Q348" s="182"/>
      <c r="R348" s="182"/>
      <c r="S348" s="182"/>
      <c r="T348" s="182"/>
      <c r="U348" s="183"/>
    </row>
    <row r="349" spans="2:21" x14ac:dyDescent="0.25">
      <c r="B349" s="180"/>
      <c r="C349" s="163"/>
      <c r="D349" s="182"/>
      <c r="E349" s="182"/>
      <c r="F349" s="182"/>
      <c r="G349" s="182"/>
      <c r="H349" s="182"/>
      <c r="I349" s="182"/>
      <c r="J349" s="182"/>
      <c r="K349" s="182"/>
      <c r="L349" s="182"/>
      <c r="M349" s="182"/>
      <c r="N349" s="182"/>
      <c r="O349" s="182"/>
      <c r="P349" s="182"/>
      <c r="Q349" s="182"/>
      <c r="R349" s="182"/>
      <c r="S349" s="182"/>
      <c r="T349" s="182"/>
      <c r="U349" s="183"/>
    </row>
    <row r="350" spans="2:21" x14ac:dyDescent="0.25">
      <c r="B350" s="180"/>
      <c r="C350" s="163"/>
      <c r="D350" s="182"/>
      <c r="E350" s="182"/>
      <c r="F350" s="182"/>
      <c r="G350" s="182"/>
      <c r="H350" s="182"/>
      <c r="I350" s="182"/>
      <c r="J350" s="182"/>
      <c r="K350" s="182"/>
      <c r="L350" s="182"/>
      <c r="M350" s="182"/>
      <c r="N350" s="182"/>
      <c r="O350" s="182"/>
      <c r="P350" s="182"/>
      <c r="Q350" s="182"/>
      <c r="R350" s="182"/>
      <c r="S350" s="182"/>
      <c r="T350" s="182"/>
      <c r="U350" s="183"/>
    </row>
    <row r="351" spans="2:21" x14ac:dyDescent="0.25">
      <c r="B351" s="180"/>
      <c r="C351" s="163"/>
      <c r="D351" s="182"/>
      <c r="E351" s="182"/>
      <c r="F351" s="182"/>
      <c r="G351" s="182"/>
      <c r="H351" s="182"/>
      <c r="I351" s="182"/>
      <c r="J351" s="182"/>
      <c r="K351" s="182"/>
      <c r="L351" s="182"/>
      <c r="M351" s="182"/>
      <c r="N351" s="182"/>
      <c r="O351" s="182"/>
      <c r="P351" s="182"/>
      <c r="Q351" s="182"/>
      <c r="R351" s="182"/>
      <c r="S351" s="182"/>
      <c r="T351" s="182"/>
      <c r="U351" s="183"/>
    </row>
    <row r="352" spans="2:21" x14ac:dyDescent="0.25">
      <c r="B352" s="180"/>
      <c r="C352" s="163"/>
      <c r="D352" s="182"/>
      <c r="E352" s="182"/>
      <c r="F352" s="182"/>
      <c r="G352" s="182"/>
      <c r="H352" s="182"/>
      <c r="I352" s="182"/>
      <c r="J352" s="182"/>
      <c r="K352" s="182"/>
      <c r="L352" s="182"/>
      <c r="M352" s="182"/>
      <c r="N352" s="182"/>
      <c r="O352" s="182"/>
      <c r="P352" s="182"/>
      <c r="Q352" s="182"/>
      <c r="R352" s="182"/>
      <c r="S352" s="182"/>
      <c r="T352" s="182"/>
      <c r="U352" s="183"/>
    </row>
    <row r="353" spans="2:21" x14ac:dyDescent="0.25">
      <c r="B353" s="180"/>
      <c r="C353" s="163"/>
      <c r="D353" s="182"/>
      <c r="E353" s="182"/>
      <c r="F353" s="182"/>
      <c r="G353" s="182"/>
      <c r="H353" s="182"/>
      <c r="I353" s="182"/>
      <c r="J353" s="182"/>
      <c r="K353" s="182"/>
      <c r="L353" s="182"/>
      <c r="M353" s="182"/>
      <c r="N353" s="182"/>
      <c r="O353" s="182"/>
      <c r="P353" s="182"/>
      <c r="Q353" s="182"/>
      <c r="R353" s="182"/>
      <c r="S353" s="182"/>
      <c r="T353" s="182"/>
      <c r="U353" s="183"/>
    </row>
    <row r="354" spans="2:21" x14ac:dyDescent="0.25">
      <c r="B354" s="180"/>
      <c r="C354" s="163"/>
      <c r="D354" s="182"/>
      <c r="E354" s="182"/>
      <c r="F354" s="182"/>
      <c r="G354" s="182"/>
      <c r="H354" s="182"/>
      <c r="I354" s="182"/>
      <c r="J354" s="182"/>
      <c r="K354" s="182"/>
      <c r="L354" s="182"/>
      <c r="M354" s="182"/>
      <c r="N354" s="182"/>
      <c r="O354" s="182"/>
      <c r="P354" s="182"/>
      <c r="Q354" s="182"/>
      <c r="R354" s="182"/>
      <c r="S354" s="182"/>
      <c r="T354" s="182"/>
      <c r="U354" s="183"/>
    </row>
    <row r="355" spans="2:21" x14ac:dyDescent="0.25">
      <c r="B355" s="180"/>
      <c r="C355" s="163"/>
      <c r="D355" s="182"/>
      <c r="E355" s="182"/>
      <c r="F355" s="182"/>
      <c r="G355" s="182"/>
      <c r="H355" s="182"/>
      <c r="I355" s="182"/>
      <c r="J355" s="182"/>
      <c r="K355" s="182"/>
      <c r="L355" s="182"/>
      <c r="M355" s="182"/>
      <c r="N355" s="182"/>
      <c r="O355" s="182"/>
      <c r="P355" s="182"/>
      <c r="Q355" s="182"/>
      <c r="R355" s="182"/>
      <c r="S355" s="182"/>
      <c r="T355" s="182"/>
      <c r="U355" s="183"/>
    </row>
    <row r="356" spans="2:21" x14ac:dyDescent="0.25">
      <c r="B356" s="180"/>
      <c r="C356" s="163"/>
      <c r="D356" s="182"/>
      <c r="E356" s="182"/>
      <c r="F356" s="182"/>
      <c r="G356" s="182"/>
      <c r="H356" s="182"/>
      <c r="I356" s="182"/>
      <c r="J356" s="182"/>
      <c r="K356" s="182"/>
      <c r="L356" s="182"/>
      <c r="M356" s="182"/>
      <c r="N356" s="182"/>
      <c r="O356" s="182"/>
      <c r="P356" s="182"/>
      <c r="Q356" s="182"/>
      <c r="R356" s="182"/>
      <c r="S356" s="182"/>
      <c r="T356" s="182"/>
      <c r="U356" s="183"/>
    </row>
    <row r="357" spans="2:21" x14ac:dyDescent="0.25">
      <c r="B357" s="180"/>
      <c r="C357" s="163"/>
      <c r="D357" s="182"/>
      <c r="E357" s="182"/>
      <c r="F357" s="182"/>
      <c r="G357" s="182"/>
      <c r="H357" s="182"/>
      <c r="I357" s="182"/>
      <c r="J357" s="182"/>
      <c r="K357" s="182"/>
      <c r="L357" s="182"/>
      <c r="M357" s="182"/>
      <c r="N357" s="182"/>
      <c r="O357" s="182"/>
      <c r="P357" s="182"/>
      <c r="Q357" s="182"/>
      <c r="R357" s="182"/>
      <c r="S357" s="182"/>
      <c r="T357" s="182"/>
      <c r="U357" s="183"/>
    </row>
    <row r="358" spans="2:21" x14ac:dyDescent="0.25">
      <c r="B358" s="180"/>
      <c r="C358" s="163"/>
      <c r="D358" s="182"/>
      <c r="E358" s="182"/>
      <c r="F358" s="182"/>
      <c r="G358" s="182"/>
      <c r="H358" s="182"/>
      <c r="I358" s="182"/>
      <c r="J358" s="182"/>
      <c r="K358" s="182"/>
      <c r="L358" s="182"/>
      <c r="M358" s="182"/>
      <c r="N358" s="182"/>
      <c r="O358" s="182"/>
      <c r="P358" s="182"/>
      <c r="Q358" s="182"/>
      <c r="R358" s="182"/>
      <c r="S358" s="182"/>
      <c r="T358" s="182"/>
      <c r="U358" s="183"/>
    </row>
    <row r="359" spans="2:21" x14ac:dyDescent="0.25">
      <c r="B359" s="180"/>
      <c r="C359" s="163"/>
      <c r="D359" s="182"/>
      <c r="E359" s="182"/>
      <c r="F359" s="182"/>
      <c r="G359" s="182"/>
      <c r="H359" s="182"/>
      <c r="I359" s="182"/>
      <c r="J359" s="182"/>
      <c r="K359" s="182"/>
      <c r="L359" s="182"/>
      <c r="M359" s="182"/>
      <c r="N359" s="182"/>
      <c r="O359" s="182"/>
      <c r="P359" s="182"/>
      <c r="Q359" s="182"/>
      <c r="R359" s="182"/>
      <c r="S359" s="182"/>
      <c r="T359" s="182"/>
      <c r="U359" s="183"/>
    </row>
    <row r="360" spans="2:21" x14ac:dyDescent="0.25">
      <c r="B360" s="180"/>
      <c r="C360" s="163"/>
      <c r="D360" s="182"/>
      <c r="E360" s="182"/>
      <c r="F360" s="182"/>
      <c r="G360" s="182"/>
      <c r="H360" s="182"/>
      <c r="I360" s="182"/>
      <c r="J360" s="182"/>
      <c r="K360" s="182"/>
      <c r="L360" s="182"/>
      <c r="M360" s="182"/>
      <c r="N360" s="182"/>
      <c r="O360" s="182"/>
      <c r="P360" s="182"/>
      <c r="Q360" s="182"/>
      <c r="R360" s="182"/>
      <c r="S360" s="182"/>
      <c r="T360" s="182"/>
      <c r="U360" s="183"/>
    </row>
    <row r="361" spans="2:21" x14ac:dyDescent="0.25">
      <c r="B361" s="180"/>
      <c r="C361" s="163"/>
      <c r="D361" s="182"/>
      <c r="E361" s="182"/>
      <c r="F361" s="182"/>
      <c r="G361" s="182"/>
      <c r="H361" s="182"/>
      <c r="I361" s="182"/>
      <c r="J361" s="182"/>
      <c r="K361" s="182"/>
      <c r="L361" s="182"/>
      <c r="M361" s="182"/>
      <c r="N361" s="182"/>
      <c r="O361" s="182"/>
      <c r="P361" s="182"/>
      <c r="Q361" s="182"/>
      <c r="R361" s="182"/>
      <c r="S361" s="182"/>
      <c r="T361" s="182"/>
      <c r="U361" s="183"/>
    </row>
    <row r="362" spans="2:21" x14ac:dyDescent="0.25">
      <c r="B362" s="180"/>
      <c r="C362" s="163"/>
      <c r="D362" s="182"/>
      <c r="E362" s="182"/>
      <c r="F362" s="182"/>
      <c r="G362" s="182"/>
      <c r="H362" s="182"/>
      <c r="I362" s="182"/>
      <c r="J362" s="182"/>
      <c r="K362" s="182"/>
      <c r="L362" s="182"/>
      <c r="M362" s="182"/>
      <c r="N362" s="182"/>
      <c r="O362" s="182"/>
      <c r="P362" s="182"/>
      <c r="Q362" s="182"/>
      <c r="R362" s="182"/>
      <c r="S362" s="182"/>
      <c r="T362" s="182"/>
      <c r="U362" s="183"/>
    </row>
    <row r="363" spans="2:21" x14ac:dyDescent="0.25">
      <c r="B363" s="180"/>
      <c r="C363" s="163"/>
      <c r="D363" s="182"/>
      <c r="E363" s="182"/>
      <c r="F363" s="182"/>
      <c r="G363" s="182"/>
      <c r="H363" s="182"/>
      <c r="I363" s="182"/>
      <c r="J363" s="182"/>
      <c r="K363" s="182"/>
      <c r="L363" s="182"/>
      <c r="M363" s="182"/>
      <c r="N363" s="182"/>
      <c r="O363" s="182"/>
      <c r="P363" s="182"/>
      <c r="Q363" s="182"/>
      <c r="R363" s="182"/>
      <c r="S363" s="182"/>
      <c r="T363" s="182"/>
      <c r="U363" s="183"/>
    </row>
    <row r="364" spans="2:21" x14ac:dyDescent="0.25">
      <c r="B364" s="180"/>
      <c r="C364" s="163"/>
      <c r="D364" s="182"/>
      <c r="E364" s="182"/>
      <c r="F364" s="182"/>
      <c r="G364" s="182"/>
      <c r="H364" s="182"/>
      <c r="I364" s="182"/>
      <c r="J364" s="182"/>
      <c r="K364" s="182"/>
      <c r="L364" s="182"/>
      <c r="M364" s="182"/>
      <c r="N364" s="182"/>
      <c r="O364" s="182"/>
      <c r="P364" s="182"/>
      <c r="Q364" s="182"/>
      <c r="R364" s="182"/>
      <c r="S364" s="182"/>
      <c r="T364" s="182"/>
      <c r="U364" s="183"/>
    </row>
    <row r="365" spans="2:21" x14ac:dyDescent="0.25">
      <c r="B365" s="180"/>
      <c r="C365" s="163"/>
      <c r="D365" s="182"/>
      <c r="E365" s="182"/>
      <c r="F365" s="182"/>
      <c r="G365" s="182"/>
      <c r="H365" s="182"/>
      <c r="I365" s="182"/>
      <c r="J365" s="182"/>
      <c r="K365" s="182"/>
      <c r="L365" s="182"/>
      <c r="M365" s="182"/>
      <c r="N365" s="182"/>
      <c r="O365" s="182"/>
      <c r="P365" s="182"/>
      <c r="Q365" s="182"/>
      <c r="R365" s="182"/>
      <c r="S365" s="182"/>
      <c r="T365" s="182"/>
      <c r="U365" s="183"/>
    </row>
    <row r="366" spans="2:21" x14ac:dyDescent="0.25">
      <c r="B366" s="180"/>
      <c r="C366" s="163"/>
      <c r="D366" s="182"/>
      <c r="E366" s="182"/>
      <c r="F366" s="182"/>
      <c r="G366" s="182"/>
      <c r="H366" s="182"/>
      <c r="I366" s="182"/>
      <c r="J366" s="182"/>
      <c r="K366" s="182"/>
      <c r="L366" s="182"/>
      <c r="M366" s="182"/>
      <c r="N366" s="182"/>
      <c r="O366" s="182"/>
      <c r="P366" s="182"/>
      <c r="Q366" s="182"/>
      <c r="R366" s="182"/>
      <c r="S366" s="182"/>
      <c r="T366" s="182"/>
      <c r="U366" s="183"/>
    </row>
    <row r="367" spans="2:21" x14ac:dyDescent="0.25">
      <c r="B367" s="180"/>
      <c r="C367" s="163"/>
      <c r="D367" s="182"/>
      <c r="E367" s="182"/>
      <c r="F367" s="182"/>
      <c r="G367" s="182"/>
      <c r="H367" s="182"/>
      <c r="I367" s="182"/>
      <c r="J367" s="182"/>
      <c r="K367" s="182"/>
      <c r="L367" s="182"/>
      <c r="M367" s="182"/>
      <c r="N367" s="182"/>
      <c r="O367" s="182"/>
      <c r="P367" s="182"/>
      <c r="Q367" s="182"/>
      <c r="R367" s="182"/>
      <c r="S367" s="182"/>
      <c r="T367" s="182"/>
      <c r="U367" s="183"/>
    </row>
    <row r="368" spans="2:21" x14ac:dyDescent="0.25">
      <c r="B368" s="180"/>
      <c r="C368" s="163"/>
      <c r="D368" s="182"/>
      <c r="E368" s="182"/>
      <c r="F368" s="182"/>
      <c r="G368" s="182"/>
      <c r="H368" s="182"/>
      <c r="I368" s="182"/>
      <c r="J368" s="182"/>
      <c r="K368" s="182"/>
      <c r="L368" s="182"/>
      <c r="M368" s="182"/>
      <c r="N368" s="182"/>
      <c r="O368" s="182"/>
      <c r="P368" s="182"/>
      <c r="Q368" s="182"/>
      <c r="R368" s="182"/>
      <c r="S368" s="182"/>
      <c r="T368" s="182"/>
      <c r="U368" s="183"/>
    </row>
    <row r="369" spans="2:21" x14ac:dyDescent="0.25">
      <c r="B369" s="180"/>
      <c r="C369" s="163"/>
      <c r="D369" s="182"/>
      <c r="E369" s="182"/>
      <c r="F369" s="182"/>
      <c r="G369" s="182"/>
      <c r="H369" s="182"/>
      <c r="I369" s="182"/>
      <c r="J369" s="182"/>
      <c r="K369" s="182"/>
      <c r="L369" s="182"/>
      <c r="M369" s="182"/>
      <c r="N369" s="182"/>
      <c r="O369" s="182"/>
      <c r="P369" s="182"/>
      <c r="Q369" s="182"/>
      <c r="R369" s="182"/>
      <c r="S369" s="182"/>
      <c r="T369" s="182"/>
      <c r="U369" s="183"/>
    </row>
    <row r="370" spans="2:21" x14ac:dyDescent="0.25">
      <c r="B370" s="180"/>
      <c r="C370" s="163"/>
      <c r="D370" s="182"/>
      <c r="E370" s="182"/>
      <c r="F370" s="182"/>
      <c r="G370" s="182"/>
      <c r="H370" s="182"/>
      <c r="I370" s="182"/>
      <c r="J370" s="182"/>
      <c r="K370" s="182"/>
      <c r="L370" s="182"/>
      <c r="M370" s="182"/>
      <c r="N370" s="182"/>
      <c r="O370" s="182"/>
      <c r="P370" s="182"/>
      <c r="Q370" s="182"/>
      <c r="R370" s="182"/>
      <c r="S370" s="182"/>
      <c r="T370" s="182"/>
      <c r="U370" s="183"/>
    </row>
    <row r="371" spans="2:21" x14ac:dyDescent="0.25">
      <c r="B371" s="180"/>
      <c r="C371" s="163"/>
      <c r="D371" s="182"/>
      <c r="E371" s="182"/>
      <c r="F371" s="182"/>
      <c r="G371" s="182"/>
      <c r="H371" s="182"/>
      <c r="I371" s="182"/>
      <c r="J371" s="182"/>
      <c r="K371" s="182"/>
      <c r="L371" s="182"/>
      <c r="M371" s="182"/>
      <c r="N371" s="182"/>
      <c r="O371" s="182"/>
      <c r="P371" s="182"/>
      <c r="Q371" s="182"/>
      <c r="R371" s="182"/>
      <c r="S371" s="182"/>
      <c r="T371" s="182"/>
      <c r="U371" s="183"/>
    </row>
    <row r="372" spans="2:21" x14ac:dyDescent="0.25">
      <c r="B372" s="180"/>
      <c r="C372" s="163"/>
      <c r="D372" s="182"/>
      <c r="E372" s="182"/>
      <c r="F372" s="182"/>
      <c r="G372" s="182"/>
      <c r="H372" s="182"/>
      <c r="I372" s="182"/>
      <c r="J372" s="182"/>
      <c r="K372" s="182"/>
      <c r="L372" s="182"/>
      <c r="M372" s="182"/>
      <c r="N372" s="182"/>
      <c r="O372" s="182"/>
      <c r="P372" s="182"/>
      <c r="Q372" s="182"/>
      <c r="R372" s="182"/>
      <c r="S372" s="182"/>
      <c r="T372" s="182"/>
      <c r="U372" s="183"/>
    </row>
    <row r="373" spans="2:21" x14ac:dyDescent="0.25">
      <c r="B373" s="180"/>
      <c r="C373" s="163"/>
      <c r="D373" s="182"/>
      <c r="E373" s="182"/>
      <c r="F373" s="182"/>
      <c r="G373" s="182"/>
      <c r="H373" s="182"/>
      <c r="I373" s="182"/>
      <c r="J373" s="182"/>
      <c r="K373" s="182"/>
      <c r="L373" s="182"/>
      <c r="M373" s="182"/>
      <c r="N373" s="182"/>
      <c r="O373" s="182"/>
      <c r="P373" s="182"/>
      <c r="Q373" s="182"/>
      <c r="R373" s="182"/>
      <c r="S373" s="182"/>
      <c r="T373" s="182"/>
      <c r="U373" s="183"/>
    </row>
    <row r="374" spans="2:21" x14ac:dyDescent="0.25">
      <c r="B374" s="180"/>
      <c r="C374" s="163"/>
      <c r="D374" s="182"/>
      <c r="E374" s="182"/>
      <c r="F374" s="182"/>
      <c r="G374" s="182"/>
      <c r="H374" s="182"/>
      <c r="I374" s="182"/>
      <c r="J374" s="182"/>
      <c r="K374" s="182"/>
      <c r="L374" s="182"/>
      <c r="M374" s="182"/>
      <c r="N374" s="182"/>
      <c r="O374" s="182"/>
      <c r="P374" s="182"/>
      <c r="Q374" s="182"/>
      <c r="R374" s="182"/>
      <c r="S374" s="182"/>
      <c r="T374" s="182"/>
      <c r="U374" s="183"/>
    </row>
    <row r="375" spans="2:21" x14ac:dyDescent="0.25">
      <c r="B375" s="180"/>
      <c r="C375" s="163"/>
      <c r="D375" s="182"/>
      <c r="E375" s="182"/>
      <c r="F375" s="182"/>
      <c r="G375" s="182"/>
      <c r="H375" s="182"/>
      <c r="I375" s="182"/>
      <c r="J375" s="182"/>
      <c r="K375" s="182"/>
      <c r="L375" s="182"/>
      <c r="M375" s="182"/>
      <c r="N375" s="182"/>
      <c r="O375" s="182"/>
      <c r="P375" s="182"/>
      <c r="Q375" s="182"/>
      <c r="R375" s="182"/>
      <c r="S375" s="182"/>
      <c r="T375" s="182"/>
      <c r="U375" s="183"/>
    </row>
    <row r="376" spans="2:21" x14ac:dyDescent="0.25">
      <c r="B376" s="180"/>
      <c r="C376" s="163"/>
      <c r="D376" s="182"/>
      <c r="E376" s="182"/>
      <c r="F376" s="182"/>
      <c r="G376" s="182"/>
      <c r="H376" s="182"/>
      <c r="I376" s="182"/>
      <c r="J376" s="182"/>
      <c r="K376" s="182"/>
      <c r="L376" s="182"/>
      <c r="M376" s="182"/>
      <c r="N376" s="182"/>
      <c r="O376" s="182"/>
      <c r="P376" s="182"/>
      <c r="Q376" s="182"/>
      <c r="R376" s="182"/>
      <c r="S376" s="182"/>
      <c r="T376" s="182"/>
      <c r="U376" s="183"/>
    </row>
    <row r="377" spans="2:21" x14ac:dyDescent="0.25">
      <c r="B377" s="180"/>
      <c r="C377" s="163"/>
      <c r="D377" s="182"/>
      <c r="E377" s="182"/>
      <c r="F377" s="182"/>
      <c r="G377" s="182"/>
      <c r="H377" s="182"/>
      <c r="I377" s="182"/>
      <c r="J377" s="182"/>
      <c r="K377" s="182"/>
      <c r="L377" s="182"/>
      <c r="M377" s="182"/>
      <c r="N377" s="182"/>
      <c r="O377" s="182"/>
      <c r="P377" s="182"/>
      <c r="Q377" s="182"/>
      <c r="R377" s="182"/>
      <c r="S377" s="182"/>
      <c r="T377" s="182"/>
      <c r="U377" s="183"/>
    </row>
    <row r="378" spans="2:21" x14ac:dyDescent="0.25">
      <c r="B378" s="180"/>
      <c r="C378" s="163"/>
      <c r="D378" s="182"/>
      <c r="E378" s="182"/>
      <c r="F378" s="182"/>
      <c r="G378" s="182"/>
      <c r="H378" s="182"/>
      <c r="I378" s="182"/>
      <c r="J378" s="182"/>
      <c r="K378" s="182"/>
      <c r="L378" s="182"/>
      <c r="M378" s="182"/>
      <c r="N378" s="182"/>
      <c r="O378" s="182"/>
      <c r="P378" s="182"/>
      <c r="Q378" s="182"/>
      <c r="R378" s="182"/>
      <c r="S378" s="182"/>
      <c r="T378" s="182"/>
      <c r="U378" s="183"/>
    </row>
    <row r="379" spans="2:21" x14ac:dyDescent="0.25">
      <c r="B379" s="180"/>
      <c r="C379" s="163"/>
      <c r="D379" s="182"/>
      <c r="E379" s="182"/>
      <c r="F379" s="182"/>
      <c r="G379" s="182"/>
      <c r="H379" s="182"/>
      <c r="I379" s="182"/>
      <c r="J379" s="182"/>
      <c r="K379" s="182"/>
      <c r="L379" s="182"/>
      <c r="M379" s="182"/>
      <c r="N379" s="182"/>
      <c r="O379" s="182"/>
      <c r="P379" s="182"/>
      <c r="Q379" s="182"/>
      <c r="R379" s="182"/>
      <c r="S379" s="182"/>
      <c r="T379" s="182"/>
      <c r="U379" s="183"/>
    </row>
    <row r="380" spans="2:21" x14ac:dyDescent="0.25">
      <c r="B380" s="180"/>
      <c r="C380" s="163"/>
      <c r="D380" s="182"/>
      <c r="E380" s="182"/>
      <c r="F380" s="182"/>
      <c r="G380" s="182"/>
      <c r="H380" s="182"/>
      <c r="I380" s="182"/>
      <c r="J380" s="182"/>
      <c r="K380" s="182"/>
      <c r="L380" s="182"/>
      <c r="M380" s="182"/>
      <c r="N380" s="182"/>
      <c r="O380" s="182"/>
      <c r="P380" s="182"/>
      <c r="Q380" s="182"/>
      <c r="R380" s="182"/>
      <c r="S380" s="182"/>
      <c r="T380" s="182"/>
      <c r="U380" s="183"/>
    </row>
    <row r="381" spans="2:21" x14ac:dyDescent="0.25">
      <c r="B381" s="180"/>
      <c r="C381" s="163"/>
      <c r="D381" s="182"/>
      <c r="E381" s="182"/>
      <c r="F381" s="182"/>
      <c r="G381" s="182"/>
      <c r="H381" s="182"/>
      <c r="I381" s="182"/>
      <c r="J381" s="182"/>
      <c r="K381" s="182"/>
      <c r="L381" s="182"/>
      <c r="M381" s="182"/>
      <c r="N381" s="182"/>
      <c r="O381" s="182"/>
      <c r="P381" s="182"/>
      <c r="Q381" s="182"/>
      <c r="R381" s="182"/>
      <c r="S381" s="182"/>
      <c r="T381" s="182"/>
      <c r="U381" s="183"/>
    </row>
    <row r="382" spans="2:21" x14ac:dyDescent="0.25">
      <c r="B382" s="180"/>
      <c r="C382" s="163"/>
      <c r="D382" s="182"/>
      <c r="E382" s="182"/>
      <c r="F382" s="182"/>
      <c r="G382" s="182"/>
      <c r="H382" s="182"/>
      <c r="I382" s="182"/>
      <c r="J382" s="182"/>
      <c r="K382" s="182"/>
      <c r="L382" s="182"/>
      <c r="M382" s="182"/>
      <c r="N382" s="182"/>
      <c r="O382" s="182"/>
      <c r="P382" s="182"/>
      <c r="Q382" s="182"/>
      <c r="R382" s="182"/>
      <c r="S382" s="182"/>
      <c r="T382" s="182"/>
      <c r="U382" s="183"/>
    </row>
    <row r="383" spans="2:21" x14ac:dyDescent="0.25">
      <c r="B383" s="180"/>
      <c r="C383" s="163"/>
      <c r="D383" s="182"/>
      <c r="E383" s="182"/>
      <c r="F383" s="182"/>
      <c r="G383" s="182"/>
      <c r="H383" s="182"/>
      <c r="I383" s="182"/>
      <c r="J383" s="182"/>
      <c r="K383" s="182"/>
      <c r="L383" s="182"/>
      <c r="M383" s="182"/>
      <c r="N383" s="182"/>
      <c r="O383" s="182"/>
      <c r="P383" s="182"/>
      <c r="Q383" s="182"/>
      <c r="R383" s="182"/>
      <c r="S383" s="182"/>
      <c r="T383" s="182"/>
      <c r="U383" s="183"/>
    </row>
    <row r="384" spans="2:21" x14ac:dyDescent="0.25">
      <c r="B384" s="180"/>
      <c r="C384" s="163"/>
      <c r="D384" s="182"/>
      <c r="E384" s="182"/>
      <c r="F384" s="182"/>
      <c r="G384" s="182"/>
      <c r="H384" s="182"/>
      <c r="I384" s="182"/>
      <c r="J384" s="182"/>
      <c r="K384" s="182"/>
      <c r="L384" s="182"/>
      <c r="M384" s="182"/>
      <c r="N384" s="182"/>
      <c r="O384" s="182"/>
      <c r="P384" s="182"/>
      <c r="Q384" s="182"/>
      <c r="R384" s="182"/>
      <c r="S384" s="182"/>
      <c r="T384" s="182"/>
      <c r="U384" s="183"/>
    </row>
    <row r="385" spans="2:21" x14ac:dyDescent="0.25">
      <c r="B385" s="180"/>
      <c r="C385" s="163"/>
      <c r="D385" s="182"/>
      <c r="E385" s="182"/>
      <c r="F385" s="182"/>
      <c r="G385" s="182"/>
      <c r="H385" s="182"/>
      <c r="I385" s="182"/>
      <c r="J385" s="182"/>
      <c r="K385" s="182"/>
      <c r="L385" s="182"/>
      <c r="M385" s="182"/>
      <c r="N385" s="182"/>
      <c r="O385" s="182"/>
      <c r="P385" s="182"/>
      <c r="Q385" s="182"/>
      <c r="R385" s="182"/>
      <c r="S385" s="182"/>
      <c r="T385" s="182"/>
      <c r="U385" s="183"/>
    </row>
    <row r="386" spans="2:21" x14ac:dyDescent="0.25">
      <c r="B386" s="180"/>
      <c r="C386" s="163"/>
      <c r="D386" s="182"/>
      <c r="E386" s="182"/>
      <c r="F386" s="182"/>
      <c r="G386" s="182"/>
      <c r="H386" s="182"/>
      <c r="I386" s="182"/>
      <c r="J386" s="182"/>
      <c r="K386" s="182"/>
      <c r="L386" s="182"/>
      <c r="M386" s="182"/>
      <c r="N386" s="182"/>
      <c r="O386" s="182"/>
      <c r="P386" s="182"/>
      <c r="Q386" s="182"/>
      <c r="R386" s="182"/>
      <c r="S386" s="182"/>
      <c r="T386" s="182"/>
      <c r="U386" s="183"/>
    </row>
    <row r="387" spans="2:21" x14ac:dyDescent="0.25">
      <c r="B387" s="180"/>
      <c r="C387" s="163"/>
      <c r="D387" s="182"/>
      <c r="E387" s="182"/>
      <c r="F387" s="182"/>
      <c r="G387" s="182"/>
      <c r="H387" s="182"/>
      <c r="I387" s="182"/>
      <c r="J387" s="182"/>
      <c r="K387" s="182"/>
      <c r="L387" s="182"/>
      <c r="M387" s="182"/>
      <c r="N387" s="182"/>
      <c r="O387" s="182"/>
      <c r="P387" s="182"/>
      <c r="Q387" s="182"/>
      <c r="R387" s="182"/>
      <c r="S387" s="182"/>
      <c r="T387" s="182"/>
      <c r="U387" s="183"/>
    </row>
    <row r="388" spans="2:21" x14ac:dyDescent="0.25">
      <c r="B388" s="180"/>
      <c r="C388" s="163"/>
      <c r="D388" s="182"/>
      <c r="E388" s="182"/>
      <c r="F388" s="182"/>
      <c r="G388" s="182"/>
      <c r="H388" s="182"/>
      <c r="I388" s="182"/>
      <c r="J388" s="182"/>
      <c r="K388" s="182"/>
      <c r="L388" s="182"/>
      <c r="M388" s="182"/>
      <c r="N388" s="182"/>
      <c r="O388" s="182"/>
      <c r="P388" s="182"/>
      <c r="Q388" s="182"/>
      <c r="R388" s="182"/>
      <c r="S388" s="182"/>
      <c r="T388" s="182"/>
      <c r="U388" s="183"/>
    </row>
    <row r="389" spans="2:21" x14ac:dyDescent="0.25">
      <c r="B389" s="180"/>
      <c r="C389" s="163"/>
      <c r="D389" s="182"/>
      <c r="E389" s="182"/>
      <c r="F389" s="182"/>
      <c r="G389" s="182"/>
      <c r="H389" s="182"/>
      <c r="I389" s="182"/>
      <c r="J389" s="182"/>
      <c r="K389" s="182"/>
      <c r="L389" s="182"/>
      <c r="M389" s="182"/>
      <c r="N389" s="182"/>
      <c r="O389" s="182"/>
      <c r="P389" s="182"/>
      <c r="Q389" s="182"/>
      <c r="R389" s="182"/>
      <c r="S389" s="182"/>
      <c r="T389" s="182"/>
      <c r="U389" s="183"/>
    </row>
    <row r="390" spans="2:21" x14ac:dyDescent="0.25">
      <c r="B390" s="180"/>
      <c r="C390" s="163"/>
      <c r="D390" s="182"/>
      <c r="E390" s="182"/>
      <c r="F390" s="182"/>
      <c r="G390" s="182"/>
      <c r="H390" s="182"/>
      <c r="I390" s="182"/>
      <c r="J390" s="182"/>
      <c r="K390" s="182"/>
      <c r="L390" s="182"/>
      <c r="M390" s="182"/>
      <c r="N390" s="182"/>
      <c r="O390" s="182"/>
      <c r="P390" s="182"/>
      <c r="Q390" s="182"/>
      <c r="R390" s="182"/>
      <c r="S390" s="182"/>
      <c r="T390" s="182"/>
      <c r="U390" s="183"/>
    </row>
    <row r="391" spans="2:21" x14ac:dyDescent="0.25">
      <c r="B391" s="180"/>
      <c r="C391" s="163"/>
      <c r="D391" s="182"/>
      <c r="E391" s="182"/>
      <c r="F391" s="182"/>
      <c r="G391" s="182"/>
      <c r="H391" s="182"/>
      <c r="I391" s="182"/>
      <c r="J391" s="182"/>
      <c r="K391" s="182"/>
      <c r="L391" s="182"/>
      <c r="M391" s="182"/>
      <c r="N391" s="182"/>
      <c r="O391" s="182"/>
      <c r="P391" s="182"/>
      <c r="Q391" s="182"/>
      <c r="R391" s="182"/>
      <c r="S391" s="182"/>
      <c r="T391" s="182"/>
      <c r="U391" s="183"/>
    </row>
    <row r="392" spans="2:21" x14ac:dyDescent="0.25">
      <c r="B392" s="180"/>
      <c r="C392" s="163"/>
      <c r="D392" s="182"/>
      <c r="E392" s="182"/>
      <c r="F392" s="182"/>
      <c r="G392" s="182"/>
      <c r="H392" s="182"/>
      <c r="I392" s="182"/>
      <c r="J392" s="182"/>
      <c r="K392" s="182"/>
      <c r="L392" s="182"/>
      <c r="M392" s="182"/>
      <c r="N392" s="182"/>
      <c r="O392" s="182"/>
      <c r="P392" s="182"/>
      <c r="Q392" s="182"/>
      <c r="R392" s="182"/>
      <c r="S392" s="182"/>
      <c r="T392" s="182"/>
      <c r="U392" s="183"/>
    </row>
    <row r="393" spans="2:21" x14ac:dyDescent="0.25">
      <c r="B393" s="180"/>
      <c r="C393" s="163"/>
      <c r="D393" s="182"/>
      <c r="E393" s="182"/>
      <c r="F393" s="182"/>
      <c r="G393" s="182"/>
      <c r="H393" s="182"/>
      <c r="I393" s="182"/>
      <c r="J393" s="182"/>
      <c r="K393" s="182"/>
      <c r="L393" s="182"/>
      <c r="M393" s="182"/>
      <c r="N393" s="182"/>
      <c r="O393" s="182"/>
      <c r="P393" s="182"/>
      <c r="Q393" s="182"/>
      <c r="R393" s="182"/>
      <c r="S393" s="182"/>
      <c r="T393" s="182"/>
      <c r="U393" s="183"/>
    </row>
    <row r="394" spans="2:21" x14ac:dyDescent="0.25">
      <c r="B394" s="180"/>
      <c r="C394" s="163"/>
      <c r="D394" s="182"/>
      <c r="E394" s="182"/>
      <c r="F394" s="182"/>
      <c r="G394" s="182"/>
      <c r="H394" s="182"/>
      <c r="I394" s="182"/>
      <c r="J394" s="182"/>
      <c r="K394" s="182"/>
      <c r="L394" s="182"/>
      <c r="M394" s="182"/>
      <c r="N394" s="182"/>
      <c r="O394" s="182"/>
      <c r="P394" s="182"/>
      <c r="Q394" s="182"/>
      <c r="R394" s="182"/>
      <c r="S394" s="182"/>
      <c r="T394" s="182"/>
      <c r="U394" s="183"/>
    </row>
    <row r="395" spans="2:21" x14ac:dyDescent="0.25">
      <c r="B395" s="180"/>
      <c r="C395" s="163"/>
      <c r="D395" s="182"/>
      <c r="E395" s="182"/>
      <c r="F395" s="182"/>
      <c r="G395" s="182"/>
      <c r="H395" s="182"/>
      <c r="I395" s="182"/>
      <c r="J395" s="182"/>
      <c r="K395" s="182"/>
      <c r="L395" s="182"/>
      <c r="M395" s="182"/>
      <c r="N395" s="182"/>
      <c r="O395" s="182"/>
      <c r="P395" s="182"/>
      <c r="Q395" s="182"/>
      <c r="R395" s="182"/>
      <c r="S395" s="182"/>
      <c r="T395" s="182"/>
      <c r="U395" s="183"/>
    </row>
    <row r="396" spans="2:21" x14ac:dyDescent="0.25">
      <c r="B396" s="180"/>
      <c r="C396" s="163"/>
      <c r="D396" s="182"/>
      <c r="E396" s="182"/>
      <c r="F396" s="182"/>
      <c r="G396" s="182"/>
      <c r="H396" s="182"/>
      <c r="I396" s="182"/>
      <c r="J396" s="182"/>
      <c r="K396" s="182"/>
      <c r="L396" s="182"/>
      <c r="M396" s="182"/>
      <c r="N396" s="182"/>
      <c r="O396" s="182"/>
      <c r="P396" s="182"/>
      <c r="Q396" s="182"/>
      <c r="R396" s="182"/>
      <c r="S396" s="182"/>
      <c r="T396" s="182"/>
      <c r="U396" s="183"/>
    </row>
    <row r="397" spans="2:21" x14ac:dyDescent="0.25">
      <c r="B397" s="180"/>
      <c r="C397" s="163"/>
      <c r="D397" s="182"/>
      <c r="E397" s="182"/>
      <c r="F397" s="182"/>
      <c r="G397" s="182"/>
      <c r="H397" s="182"/>
      <c r="I397" s="182"/>
      <c r="J397" s="182"/>
      <c r="K397" s="182"/>
      <c r="L397" s="182"/>
      <c r="M397" s="182"/>
      <c r="N397" s="182"/>
      <c r="O397" s="182"/>
      <c r="P397" s="182"/>
      <c r="Q397" s="182"/>
      <c r="R397" s="182"/>
      <c r="S397" s="182"/>
      <c r="T397" s="182"/>
      <c r="U397" s="183"/>
    </row>
    <row r="398" spans="2:21" x14ac:dyDescent="0.25">
      <c r="B398" s="180"/>
      <c r="C398" s="163"/>
      <c r="D398" s="182"/>
      <c r="E398" s="182"/>
      <c r="F398" s="182"/>
      <c r="G398" s="182"/>
      <c r="H398" s="182"/>
      <c r="I398" s="182"/>
      <c r="J398" s="182"/>
      <c r="K398" s="182"/>
      <c r="L398" s="182"/>
      <c r="M398" s="182"/>
      <c r="N398" s="182"/>
      <c r="O398" s="182"/>
      <c r="P398" s="182"/>
      <c r="Q398" s="182"/>
      <c r="R398" s="182"/>
      <c r="S398" s="182"/>
      <c r="T398" s="182"/>
      <c r="U398" s="183"/>
    </row>
    <row r="399" spans="2:21" x14ac:dyDescent="0.25">
      <c r="B399" s="180"/>
      <c r="C399" s="163"/>
      <c r="D399" s="182"/>
      <c r="E399" s="182"/>
      <c r="F399" s="182"/>
      <c r="G399" s="182"/>
      <c r="H399" s="182"/>
      <c r="I399" s="182"/>
      <c r="J399" s="182"/>
      <c r="K399" s="182"/>
      <c r="L399" s="182"/>
      <c r="M399" s="182"/>
      <c r="N399" s="182"/>
      <c r="O399" s="182"/>
      <c r="P399" s="182"/>
      <c r="Q399" s="182"/>
      <c r="R399" s="182"/>
      <c r="S399" s="182"/>
      <c r="T399" s="182"/>
      <c r="U399" s="183"/>
    </row>
    <row r="400" spans="2:21" x14ac:dyDescent="0.25">
      <c r="B400" s="180"/>
      <c r="C400" s="163"/>
      <c r="D400" s="182"/>
      <c r="E400" s="182"/>
      <c r="F400" s="182"/>
      <c r="G400" s="182"/>
      <c r="H400" s="182"/>
      <c r="I400" s="182"/>
      <c r="J400" s="182"/>
      <c r="K400" s="182"/>
      <c r="L400" s="182"/>
      <c r="M400" s="182"/>
      <c r="N400" s="182"/>
      <c r="O400" s="182"/>
      <c r="P400" s="182"/>
      <c r="Q400" s="182"/>
      <c r="R400" s="182"/>
      <c r="S400" s="182"/>
      <c r="T400" s="182"/>
      <c r="U400" s="183"/>
    </row>
    <row r="401" spans="2:21" x14ac:dyDescent="0.25">
      <c r="B401" s="180"/>
      <c r="C401" s="163"/>
      <c r="D401" s="182"/>
      <c r="E401" s="182"/>
      <c r="F401" s="182"/>
      <c r="G401" s="182"/>
      <c r="H401" s="182"/>
      <c r="I401" s="182"/>
      <c r="J401" s="182"/>
      <c r="K401" s="182"/>
      <c r="L401" s="182"/>
      <c r="M401" s="182"/>
      <c r="N401" s="182"/>
      <c r="O401" s="182"/>
      <c r="P401" s="182"/>
      <c r="Q401" s="182"/>
      <c r="R401" s="182"/>
      <c r="S401" s="182"/>
      <c r="T401" s="182"/>
      <c r="U401" s="183"/>
    </row>
    <row r="402" spans="2:21" x14ac:dyDescent="0.25">
      <c r="B402" s="180"/>
      <c r="C402" s="163"/>
      <c r="D402" s="182"/>
      <c r="E402" s="182"/>
      <c r="F402" s="182"/>
      <c r="G402" s="182"/>
      <c r="H402" s="182"/>
      <c r="I402" s="182"/>
      <c r="J402" s="182"/>
      <c r="K402" s="182"/>
      <c r="L402" s="182"/>
      <c r="M402" s="182"/>
      <c r="N402" s="182"/>
      <c r="O402" s="182"/>
      <c r="P402" s="182"/>
      <c r="Q402" s="182"/>
      <c r="R402" s="182"/>
      <c r="S402" s="182"/>
      <c r="T402" s="182"/>
      <c r="U402" s="183"/>
    </row>
    <row r="403" spans="2:21" x14ac:dyDescent="0.25">
      <c r="B403" s="180"/>
      <c r="C403" s="163"/>
      <c r="D403" s="182"/>
      <c r="E403" s="182"/>
      <c r="F403" s="182"/>
      <c r="G403" s="182"/>
      <c r="H403" s="182"/>
      <c r="I403" s="182"/>
      <c r="J403" s="182"/>
      <c r="K403" s="182"/>
      <c r="L403" s="182"/>
      <c r="M403" s="182"/>
      <c r="N403" s="182"/>
      <c r="O403" s="182"/>
      <c r="P403" s="182"/>
      <c r="Q403" s="182"/>
      <c r="R403" s="182"/>
      <c r="S403" s="182"/>
      <c r="T403" s="182"/>
      <c r="U403" s="183"/>
    </row>
    <row r="404" spans="2:21" x14ac:dyDescent="0.25">
      <c r="B404" s="180"/>
      <c r="C404" s="163"/>
      <c r="D404" s="182"/>
      <c r="E404" s="182"/>
      <c r="F404" s="182"/>
      <c r="G404" s="182"/>
      <c r="H404" s="182"/>
      <c r="I404" s="182"/>
      <c r="J404" s="182"/>
      <c r="K404" s="182"/>
      <c r="L404" s="182"/>
      <c r="M404" s="182"/>
      <c r="N404" s="182"/>
      <c r="O404" s="182"/>
      <c r="P404" s="182"/>
      <c r="Q404" s="182"/>
      <c r="R404" s="182"/>
      <c r="S404" s="182"/>
      <c r="T404" s="182"/>
      <c r="U404" s="183"/>
    </row>
    <row r="405" spans="2:21" x14ac:dyDescent="0.25">
      <c r="B405" s="180"/>
      <c r="C405" s="163"/>
      <c r="D405" s="182"/>
      <c r="E405" s="182"/>
      <c r="F405" s="182"/>
      <c r="G405" s="182"/>
      <c r="H405" s="182"/>
      <c r="I405" s="182"/>
      <c r="J405" s="182"/>
      <c r="K405" s="182"/>
      <c r="L405" s="182"/>
      <c r="M405" s="182"/>
      <c r="N405" s="182"/>
      <c r="O405" s="182"/>
      <c r="P405" s="182"/>
      <c r="Q405" s="182"/>
      <c r="R405" s="182"/>
      <c r="S405" s="182"/>
      <c r="T405" s="182"/>
      <c r="U405" s="183"/>
    </row>
    <row r="406" spans="2:21" x14ac:dyDescent="0.25">
      <c r="B406" s="180"/>
      <c r="C406" s="163"/>
      <c r="D406" s="182"/>
      <c r="E406" s="182"/>
      <c r="F406" s="182"/>
      <c r="G406" s="182"/>
      <c r="H406" s="182"/>
      <c r="I406" s="182"/>
      <c r="J406" s="182"/>
      <c r="K406" s="182"/>
      <c r="L406" s="182"/>
      <c r="M406" s="182"/>
      <c r="N406" s="182"/>
      <c r="O406" s="182"/>
      <c r="P406" s="182"/>
      <c r="Q406" s="182"/>
      <c r="R406" s="182"/>
      <c r="S406" s="182"/>
      <c r="T406" s="182"/>
      <c r="U406" s="183"/>
    </row>
    <row r="407" spans="2:21" x14ac:dyDescent="0.25">
      <c r="B407" s="180"/>
      <c r="C407" s="163"/>
      <c r="D407" s="182"/>
      <c r="E407" s="182"/>
      <c r="F407" s="182"/>
      <c r="G407" s="182"/>
      <c r="H407" s="182"/>
      <c r="I407" s="182"/>
      <c r="J407" s="182"/>
      <c r="K407" s="182"/>
      <c r="L407" s="182"/>
      <c r="M407" s="182"/>
      <c r="N407" s="182"/>
      <c r="O407" s="182"/>
      <c r="P407" s="182"/>
      <c r="Q407" s="182"/>
      <c r="R407" s="182"/>
      <c r="S407" s="182"/>
      <c r="T407" s="182"/>
      <c r="U407" s="183"/>
    </row>
    <row r="408" spans="2:21" x14ac:dyDescent="0.25">
      <c r="B408" s="180"/>
      <c r="C408" s="163"/>
      <c r="D408" s="182"/>
      <c r="E408" s="182"/>
      <c r="F408" s="182"/>
      <c r="G408" s="182"/>
      <c r="H408" s="182"/>
      <c r="I408" s="182"/>
      <c r="J408" s="182"/>
      <c r="K408" s="182"/>
      <c r="L408" s="182"/>
      <c r="M408" s="182"/>
      <c r="N408" s="182"/>
      <c r="O408" s="182"/>
      <c r="P408" s="182"/>
      <c r="Q408" s="182"/>
      <c r="R408" s="182"/>
      <c r="S408" s="182"/>
      <c r="T408" s="182"/>
      <c r="U408" s="183"/>
    </row>
    <row r="409" spans="2:21" x14ac:dyDescent="0.25">
      <c r="B409" s="180"/>
      <c r="C409" s="163"/>
      <c r="D409" s="182"/>
      <c r="E409" s="182"/>
      <c r="F409" s="182"/>
      <c r="G409" s="182"/>
      <c r="H409" s="182"/>
      <c r="I409" s="182"/>
      <c r="J409" s="182"/>
      <c r="K409" s="182"/>
      <c r="L409" s="182"/>
      <c r="M409" s="182"/>
      <c r="N409" s="182"/>
      <c r="O409" s="182"/>
      <c r="P409" s="182"/>
      <c r="Q409" s="182"/>
      <c r="R409" s="182"/>
      <c r="S409" s="182"/>
      <c r="T409" s="182"/>
      <c r="U409" s="183"/>
    </row>
    <row r="410" spans="2:21" x14ac:dyDescent="0.25">
      <c r="B410" s="180"/>
      <c r="C410" s="163"/>
      <c r="D410" s="182"/>
      <c r="E410" s="182"/>
      <c r="F410" s="182"/>
      <c r="G410" s="182"/>
      <c r="H410" s="182"/>
      <c r="I410" s="182"/>
      <c r="J410" s="182"/>
      <c r="K410" s="182"/>
      <c r="L410" s="182"/>
      <c r="M410" s="182"/>
      <c r="N410" s="182"/>
      <c r="O410" s="182"/>
      <c r="P410" s="182"/>
      <c r="Q410" s="182"/>
      <c r="R410" s="182"/>
      <c r="S410" s="182"/>
      <c r="T410" s="182"/>
      <c r="U410" s="183"/>
    </row>
    <row r="411" spans="2:21" x14ac:dyDescent="0.25">
      <c r="B411" s="180"/>
      <c r="C411" s="163"/>
      <c r="D411" s="182"/>
      <c r="E411" s="182"/>
      <c r="F411" s="182"/>
      <c r="G411" s="182"/>
      <c r="H411" s="182"/>
      <c r="I411" s="182"/>
      <c r="J411" s="182"/>
      <c r="K411" s="182"/>
      <c r="L411" s="182"/>
      <c r="M411" s="182"/>
      <c r="N411" s="182"/>
      <c r="O411" s="182"/>
      <c r="P411" s="182"/>
      <c r="Q411" s="182"/>
      <c r="R411" s="182"/>
      <c r="S411" s="182"/>
      <c r="T411" s="182"/>
      <c r="U411" s="183"/>
    </row>
    <row r="412" spans="2:21" x14ac:dyDescent="0.25">
      <c r="B412" s="180"/>
      <c r="C412" s="163"/>
      <c r="D412" s="182"/>
      <c r="E412" s="182"/>
      <c r="F412" s="182"/>
      <c r="G412" s="182"/>
      <c r="H412" s="182"/>
      <c r="I412" s="182"/>
      <c r="J412" s="182"/>
      <c r="K412" s="182"/>
      <c r="L412" s="182"/>
      <c r="M412" s="182"/>
      <c r="N412" s="182"/>
      <c r="O412" s="182"/>
      <c r="P412" s="182"/>
      <c r="Q412" s="182"/>
      <c r="R412" s="182"/>
      <c r="S412" s="182"/>
      <c r="T412" s="182"/>
      <c r="U412" s="183"/>
    </row>
    <row r="413" spans="2:21" x14ac:dyDescent="0.25">
      <c r="B413" s="180"/>
      <c r="C413" s="163"/>
      <c r="D413" s="182"/>
      <c r="E413" s="182"/>
      <c r="F413" s="182"/>
      <c r="G413" s="182"/>
      <c r="H413" s="182"/>
      <c r="I413" s="182"/>
      <c r="J413" s="182"/>
      <c r="K413" s="182"/>
      <c r="L413" s="182"/>
      <c r="M413" s="182"/>
      <c r="N413" s="182"/>
      <c r="O413" s="182"/>
      <c r="P413" s="182"/>
      <c r="Q413" s="182"/>
      <c r="R413" s="182"/>
      <c r="S413" s="182"/>
      <c r="T413" s="182"/>
      <c r="U413" s="183"/>
    </row>
    <row r="414" spans="2:21" x14ac:dyDescent="0.25">
      <c r="B414" s="180"/>
      <c r="C414" s="163"/>
      <c r="D414" s="182"/>
      <c r="E414" s="182"/>
      <c r="F414" s="182"/>
      <c r="G414" s="182"/>
      <c r="H414" s="182"/>
      <c r="I414" s="182"/>
      <c r="J414" s="182"/>
      <c r="K414" s="182"/>
      <c r="L414" s="182"/>
      <c r="M414" s="182"/>
      <c r="N414" s="182"/>
      <c r="O414" s="182"/>
      <c r="P414" s="182"/>
      <c r="Q414" s="182"/>
      <c r="R414" s="182"/>
      <c r="S414" s="182"/>
      <c r="T414" s="182"/>
      <c r="U414" s="183"/>
    </row>
    <row r="415" spans="2:21" x14ac:dyDescent="0.25">
      <c r="B415" s="180"/>
      <c r="C415" s="163"/>
      <c r="D415" s="182"/>
      <c r="E415" s="182"/>
      <c r="F415" s="182"/>
      <c r="G415" s="182"/>
      <c r="H415" s="182"/>
      <c r="I415" s="182"/>
      <c r="J415" s="182"/>
      <c r="K415" s="182"/>
      <c r="L415" s="182"/>
      <c r="M415" s="182"/>
      <c r="N415" s="182"/>
      <c r="O415" s="182"/>
      <c r="P415" s="182"/>
      <c r="Q415" s="182"/>
      <c r="R415" s="182"/>
      <c r="S415" s="182"/>
      <c r="T415" s="182"/>
      <c r="U415" s="183"/>
    </row>
    <row r="416" spans="2:21" x14ac:dyDescent="0.25">
      <c r="B416" s="180"/>
      <c r="C416" s="163"/>
      <c r="D416" s="182"/>
      <c r="E416" s="182"/>
      <c r="F416" s="182"/>
      <c r="G416" s="182"/>
      <c r="H416" s="182"/>
      <c r="I416" s="182"/>
      <c r="J416" s="182"/>
      <c r="K416" s="182"/>
      <c r="L416" s="182"/>
      <c r="M416" s="182"/>
      <c r="N416" s="182"/>
      <c r="O416" s="182"/>
      <c r="P416" s="182"/>
      <c r="Q416" s="182"/>
      <c r="R416" s="182"/>
      <c r="S416" s="182"/>
      <c r="T416" s="182"/>
      <c r="U416" s="183"/>
    </row>
    <row r="417" spans="2:21" x14ac:dyDescent="0.25">
      <c r="B417" s="180"/>
      <c r="C417" s="163"/>
      <c r="D417" s="182"/>
      <c r="E417" s="182"/>
      <c r="F417" s="182"/>
      <c r="G417" s="182"/>
      <c r="H417" s="182"/>
      <c r="I417" s="182"/>
      <c r="J417" s="182"/>
      <c r="K417" s="182"/>
      <c r="L417" s="182"/>
      <c r="M417" s="182"/>
      <c r="N417" s="182"/>
      <c r="O417" s="182"/>
      <c r="P417" s="182"/>
      <c r="Q417" s="182"/>
      <c r="R417" s="182"/>
      <c r="S417" s="182"/>
      <c r="T417" s="182"/>
      <c r="U417" s="183"/>
    </row>
    <row r="418" spans="2:21" x14ac:dyDescent="0.25">
      <c r="B418" s="180"/>
      <c r="C418" s="163"/>
      <c r="D418" s="182"/>
      <c r="E418" s="182"/>
      <c r="F418" s="182"/>
      <c r="G418" s="182"/>
      <c r="H418" s="182"/>
      <c r="I418" s="182"/>
      <c r="J418" s="182"/>
      <c r="K418" s="182"/>
      <c r="L418" s="182"/>
      <c r="M418" s="182"/>
      <c r="N418" s="182"/>
      <c r="O418" s="182"/>
      <c r="P418" s="182"/>
      <c r="Q418" s="182"/>
      <c r="R418" s="182"/>
      <c r="S418" s="182"/>
      <c r="T418" s="182"/>
      <c r="U418" s="183"/>
    </row>
    <row r="419" spans="2:21" x14ac:dyDescent="0.25">
      <c r="B419" s="180"/>
      <c r="C419" s="163"/>
      <c r="D419" s="182"/>
      <c r="E419" s="182"/>
      <c r="F419" s="182"/>
      <c r="G419" s="182"/>
      <c r="H419" s="182"/>
      <c r="I419" s="182"/>
      <c r="J419" s="182"/>
      <c r="K419" s="182"/>
      <c r="L419" s="182"/>
      <c r="M419" s="182"/>
      <c r="N419" s="182"/>
      <c r="O419" s="182"/>
      <c r="P419" s="182"/>
      <c r="Q419" s="182"/>
      <c r="R419" s="182"/>
      <c r="S419" s="182"/>
      <c r="T419" s="182"/>
      <c r="U419" s="183"/>
    </row>
    <row r="420" spans="2:21" x14ac:dyDescent="0.25">
      <c r="B420" s="180"/>
      <c r="C420" s="163"/>
      <c r="D420" s="182"/>
      <c r="E420" s="182"/>
      <c r="F420" s="182"/>
      <c r="G420" s="182"/>
      <c r="H420" s="182"/>
      <c r="I420" s="182"/>
      <c r="J420" s="182"/>
      <c r="K420" s="182"/>
      <c r="L420" s="182"/>
      <c r="M420" s="182"/>
      <c r="N420" s="182"/>
      <c r="O420" s="182"/>
      <c r="P420" s="182"/>
      <c r="Q420" s="182"/>
      <c r="R420" s="182"/>
      <c r="S420" s="182"/>
      <c r="T420" s="182"/>
      <c r="U420" s="183"/>
    </row>
    <row r="421" spans="2:21" x14ac:dyDescent="0.25">
      <c r="B421" s="180"/>
      <c r="C421" s="163"/>
      <c r="D421" s="182"/>
      <c r="E421" s="182"/>
      <c r="F421" s="182"/>
      <c r="G421" s="182"/>
      <c r="H421" s="182"/>
      <c r="I421" s="182"/>
      <c r="J421" s="182"/>
      <c r="K421" s="182"/>
      <c r="L421" s="182"/>
      <c r="M421" s="182"/>
      <c r="N421" s="182"/>
      <c r="O421" s="182"/>
      <c r="P421" s="182"/>
      <c r="Q421" s="182"/>
      <c r="R421" s="182"/>
      <c r="S421" s="182"/>
      <c r="T421" s="182"/>
      <c r="U421" s="183"/>
    </row>
    <row r="422" spans="2:21" x14ac:dyDescent="0.25">
      <c r="B422" s="180"/>
      <c r="C422" s="163"/>
      <c r="D422" s="182"/>
      <c r="E422" s="182"/>
      <c r="F422" s="182"/>
      <c r="G422" s="182"/>
      <c r="H422" s="182"/>
      <c r="I422" s="182"/>
      <c r="J422" s="182"/>
      <c r="K422" s="182"/>
      <c r="L422" s="182"/>
      <c r="M422" s="182"/>
      <c r="N422" s="182"/>
      <c r="O422" s="182"/>
      <c r="P422" s="182"/>
      <c r="Q422" s="182"/>
      <c r="R422" s="182"/>
      <c r="S422" s="182"/>
      <c r="T422" s="182"/>
      <c r="U422" s="183"/>
    </row>
    <row r="423" spans="2:21" x14ac:dyDescent="0.25">
      <c r="B423" s="180"/>
      <c r="C423" s="163"/>
      <c r="D423" s="182"/>
      <c r="E423" s="182"/>
      <c r="F423" s="182"/>
      <c r="G423" s="182"/>
      <c r="H423" s="182"/>
      <c r="I423" s="182"/>
      <c r="J423" s="182"/>
      <c r="K423" s="182"/>
      <c r="L423" s="182"/>
      <c r="M423" s="182"/>
      <c r="N423" s="182"/>
      <c r="O423" s="182"/>
      <c r="P423" s="182"/>
      <c r="Q423" s="182"/>
      <c r="R423" s="182"/>
      <c r="S423" s="182"/>
      <c r="T423" s="182"/>
      <c r="U423" s="183"/>
    </row>
    <row r="424" spans="2:21" x14ac:dyDescent="0.25">
      <c r="B424" s="180"/>
      <c r="C424" s="163"/>
      <c r="D424" s="182"/>
      <c r="E424" s="182"/>
      <c r="F424" s="182"/>
      <c r="G424" s="182"/>
      <c r="H424" s="182"/>
      <c r="I424" s="182"/>
      <c r="J424" s="182"/>
      <c r="K424" s="182"/>
      <c r="L424" s="182"/>
      <c r="M424" s="182"/>
      <c r="N424" s="182"/>
      <c r="O424" s="182"/>
      <c r="P424" s="182"/>
      <c r="Q424" s="182"/>
      <c r="R424" s="182"/>
      <c r="S424" s="182"/>
      <c r="T424" s="182"/>
      <c r="U424" s="183"/>
    </row>
    <row r="425" spans="2:21" x14ac:dyDescent="0.25">
      <c r="B425" s="180"/>
      <c r="C425" s="163"/>
      <c r="D425" s="182"/>
      <c r="E425" s="182"/>
      <c r="F425" s="182"/>
      <c r="G425" s="182"/>
      <c r="H425" s="182"/>
      <c r="I425" s="182"/>
      <c r="J425" s="182"/>
      <c r="K425" s="182"/>
      <c r="L425" s="182"/>
      <c r="M425" s="182"/>
      <c r="N425" s="182"/>
      <c r="O425" s="182"/>
      <c r="P425" s="182"/>
      <c r="Q425" s="182"/>
      <c r="R425" s="182"/>
      <c r="S425" s="182"/>
      <c r="T425" s="182"/>
      <c r="U425" s="183"/>
    </row>
    <row r="426" spans="2:21" x14ac:dyDescent="0.25">
      <c r="B426" s="180"/>
      <c r="C426" s="163"/>
      <c r="D426" s="182"/>
      <c r="E426" s="182"/>
      <c r="F426" s="182"/>
      <c r="G426" s="182"/>
      <c r="H426" s="182"/>
      <c r="I426" s="182"/>
      <c r="J426" s="182"/>
      <c r="K426" s="182"/>
      <c r="L426" s="182"/>
      <c r="M426" s="182"/>
      <c r="N426" s="182"/>
      <c r="O426" s="182"/>
      <c r="P426" s="182"/>
      <c r="Q426" s="182"/>
      <c r="R426" s="182"/>
      <c r="S426" s="182"/>
      <c r="T426" s="182"/>
      <c r="U426" s="183"/>
    </row>
    <row r="427" spans="2:21" x14ac:dyDescent="0.25">
      <c r="B427" s="180"/>
      <c r="C427" s="163"/>
      <c r="D427" s="182"/>
      <c r="E427" s="182"/>
      <c r="F427" s="182"/>
      <c r="G427" s="182"/>
      <c r="H427" s="182"/>
      <c r="I427" s="182"/>
      <c r="J427" s="182"/>
      <c r="K427" s="182"/>
      <c r="L427" s="182"/>
      <c r="M427" s="182"/>
      <c r="N427" s="182"/>
      <c r="O427" s="182"/>
      <c r="P427" s="182"/>
      <c r="Q427" s="182"/>
      <c r="R427" s="182"/>
      <c r="S427" s="182"/>
      <c r="T427" s="182"/>
      <c r="U427" s="183"/>
    </row>
    <row r="428" spans="2:21" x14ac:dyDescent="0.25">
      <c r="B428" s="180"/>
      <c r="C428" s="163"/>
      <c r="D428" s="182"/>
      <c r="E428" s="182"/>
      <c r="F428" s="182"/>
      <c r="G428" s="182"/>
      <c r="H428" s="182"/>
      <c r="I428" s="182"/>
      <c r="J428" s="182"/>
      <c r="K428" s="182"/>
      <c r="L428" s="182"/>
      <c r="M428" s="182"/>
      <c r="N428" s="182"/>
      <c r="O428" s="182"/>
      <c r="P428" s="182"/>
      <c r="Q428" s="182"/>
      <c r="R428" s="182"/>
      <c r="S428" s="182"/>
      <c r="T428" s="182"/>
      <c r="U428" s="183"/>
    </row>
    <row r="429" spans="2:21" x14ac:dyDescent="0.25">
      <c r="B429" s="180"/>
      <c r="C429" s="163"/>
      <c r="D429" s="182"/>
      <c r="E429" s="182"/>
      <c r="F429" s="182"/>
      <c r="G429" s="182"/>
      <c r="H429" s="182"/>
      <c r="I429" s="182"/>
      <c r="J429" s="182"/>
      <c r="K429" s="182"/>
      <c r="L429" s="182"/>
      <c r="M429" s="182"/>
      <c r="N429" s="182"/>
      <c r="O429" s="182"/>
      <c r="P429" s="182"/>
      <c r="Q429" s="182"/>
      <c r="R429" s="182"/>
      <c r="S429" s="182"/>
      <c r="T429" s="182"/>
      <c r="U429" s="183"/>
    </row>
    <row r="430" spans="2:21" x14ac:dyDescent="0.25">
      <c r="B430" s="180"/>
      <c r="C430" s="163"/>
      <c r="D430" s="182"/>
      <c r="E430" s="182"/>
      <c r="F430" s="182"/>
      <c r="G430" s="182"/>
      <c r="H430" s="182"/>
      <c r="I430" s="182"/>
      <c r="J430" s="182"/>
      <c r="K430" s="182"/>
      <c r="L430" s="182"/>
      <c r="M430" s="182"/>
      <c r="N430" s="182"/>
      <c r="O430" s="182"/>
      <c r="P430" s="182"/>
      <c r="Q430" s="182"/>
      <c r="R430" s="182"/>
      <c r="S430" s="182"/>
      <c r="T430" s="182"/>
      <c r="U430" s="183"/>
    </row>
    <row r="431" spans="2:21" x14ac:dyDescent="0.25">
      <c r="B431" s="180"/>
      <c r="C431" s="163"/>
      <c r="D431" s="182"/>
      <c r="E431" s="182"/>
      <c r="F431" s="182"/>
      <c r="G431" s="182"/>
      <c r="H431" s="182"/>
      <c r="I431" s="182"/>
      <c r="J431" s="182"/>
      <c r="K431" s="182"/>
      <c r="L431" s="182"/>
      <c r="M431" s="182"/>
      <c r="N431" s="182"/>
      <c r="O431" s="182"/>
      <c r="P431" s="182"/>
      <c r="Q431" s="182"/>
      <c r="R431" s="182"/>
      <c r="S431" s="182"/>
      <c r="T431" s="182"/>
      <c r="U431" s="183"/>
    </row>
    <row r="432" spans="2:21" x14ac:dyDescent="0.25">
      <c r="B432" s="180"/>
      <c r="C432" s="163"/>
      <c r="D432" s="182"/>
      <c r="E432" s="182"/>
      <c r="F432" s="182"/>
      <c r="G432" s="182"/>
      <c r="H432" s="182"/>
      <c r="I432" s="182"/>
      <c r="J432" s="182"/>
      <c r="K432" s="182"/>
      <c r="L432" s="182"/>
      <c r="M432" s="182"/>
      <c r="N432" s="182"/>
      <c r="O432" s="182"/>
      <c r="P432" s="182"/>
      <c r="Q432" s="182"/>
      <c r="R432" s="182"/>
      <c r="S432" s="182"/>
      <c r="T432" s="182"/>
      <c r="U432" s="183"/>
    </row>
    <row r="433" spans="2:21" x14ac:dyDescent="0.25">
      <c r="B433" s="180"/>
      <c r="C433" s="163"/>
      <c r="D433" s="182"/>
      <c r="E433" s="182"/>
      <c r="F433" s="182"/>
      <c r="G433" s="182"/>
      <c r="H433" s="182"/>
      <c r="I433" s="182"/>
      <c r="J433" s="182"/>
      <c r="K433" s="182"/>
      <c r="L433" s="182"/>
      <c r="M433" s="182"/>
      <c r="N433" s="182"/>
      <c r="O433" s="182"/>
      <c r="P433" s="182"/>
      <c r="Q433" s="182"/>
      <c r="R433" s="182"/>
      <c r="S433" s="182"/>
      <c r="T433" s="182"/>
      <c r="U433" s="183"/>
    </row>
    <row r="434" spans="2:21" x14ac:dyDescent="0.25">
      <c r="B434" s="180"/>
      <c r="C434" s="163"/>
      <c r="D434" s="182"/>
      <c r="E434" s="182"/>
      <c r="F434" s="182"/>
      <c r="G434" s="182"/>
      <c r="H434" s="182"/>
      <c r="I434" s="182"/>
      <c r="J434" s="182"/>
      <c r="K434" s="182"/>
      <c r="L434" s="182"/>
      <c r="M434" s="182"/>
      <c r="N434" s="182"/>
      <c r="O434" s="182"/>
      <c r="P434" s="182"/>
      <c r="Q434" s="182"/>
      <c r="R434" s="182"/>
      <c r="S434" s="182"/>
      <c r="T434" s="182"/>
      <c r="U434" s="183"/>
    </row>
    <row r="435" spans="2:21" x14ac:dyDescent="0.25">
      <c r="B435" s="180"/>
      <c r="C435" s="163"/>
      <c r="D435" s="182"/>
      <c r="E435" s="182"/>
      <c r="F435" s="182"/>
      <c r="G435" s="182"/>
      <c r="H435" s="182"/>
      <c r="I435" s="182"/>
      <c r="J435" s="182"/>
      <c r="K435" s="182"/>
      <c r="L435" s="182"/>
      <c r="M435" s="182"/>
      <c r="N435" s="182"/>
      <c r="O435" s="182"/>
      <c r="P435" s="182"/>
      <c r="Q435" s="182"/>
      <c r="R435" s="182"/>
      <c r="S435" s="182"/>
      <c r="T435" s="182"/>
      <c r="U435" s="183"/>
    </row>
    <row r="436" spans="2:21" x14ac:dyDescent="0.25">
      <c r="B436" s="180"/>
      <c r="C436" s="163"/>
      <c r="D436" s="182"/>
      <c r="E436" s="182"/>
      <c r="F436" s="182"/>
      <c r="G436" s="182"/>
      <c r="H436" s="182"/>
      <c r="I436" s="182"/>
      <c r="J436" s="182"/>
      <c r="K436" s="182"/>
      <c r="L436" s="182"/>
      <c r="M436" s="182"/>
      <c r="N436" s="182"/>
      <c r="O436" s="182"/>
      <c r="P436" s="182"/>
      <c r="Q436" s="182"/>
      <c r="R436" s="182"/>
      <c r="S436" s="182"/>
      <c r="T436" s="182"/>
      <c r="U436" s="183"/>
    </row>
    <row r="437" spans="2:21" x14ac:dyDescent="0.25">
      <c r="B437" s="180"/>
      <c r="C437" s="163"/>
      <c r="D437" s="182"/>
      <c r="E437" s="182"/>
      <c r="F437" s="182"/>
      <c r="G437" s="182"/>
      <c r="H437" s="182"/>
      <c r="I437" s="182"/>
      <c r="J437" s="182"/>
      <c r="K437" s="182"/>
      <c r="L437" s="182"/>
      <c r="M437" s="182"/>
      <c r="N437" s="182"/>
      <c r="O437" s="182"/>
      <c r="P437" s="182"/>
      <c r="Q437" s="182"/>
      <c r="R437" s="182"/>
      <c r="S437" s="182"/>
      <c r="T437" s="182"/>
      <c r="U437" s="183"/>
    </row>
    <row r="438" spans="2:21" x14ac:dyDescent="0.25">
      <c r="B438" s="180"/>
      <c r="C438" s="163"/>
      <c r="D438" s="182"/>
      <c r="E438" s="182"/>
      <c r="F438" s="182"/>
      <c r="G438" s="182"/>
      <c r="H438" s="182"/>
      <c r="I438" s="182"/>
      <c r="J438" s="182"/>
      <c r="K438" s="182"/>
      <c r="L438" s="182"/>
      <c r="M438" s="182"/>
      <c r="N438" s="182"/>
      <c r="O438" s="182"/>
      <c r="P438" s="182"/>
      <c r="Q438" s="182"/>
      <c r="R438" s="182"/>
      <c r="S438" s="182"/>
      <c r="T438" s="182"/>
      <c r="U438" s="183"/>
    </row>
    <row r="439" spans="2:21" x14ac:dyDescent="0.25">
      <c r="B439" s="180"/>
      <c r="C439" s="163"/>
      <c r="D439" s="182"/>
      <c r="E439" s="182"/>
      <c r="F439" s="182"/>
      <c r="G439" s="182"/>
      <c r="H439" s="182"/>
      <c r="I439" s="182"/>
      <c r="J439" s="182"/>
      <c r="K439" s="182"/>
      <c r="L439" s="182"/>
      <c r="M439" s="182"/>
      <c r="N439" s="182"/>
      <c r="O439" s="182"/>
      <c r="P439" s="182"/>
      <c r="Q439" s="182"/>
      <c r="R439" s="182"/>
      <c r="S439" s="182"/>
      <c r="T439" s="182"/>
      <c r="U439" s="183"/>
    </row>
    <row r="440" spans="2:21" x14ac:dyDescent="0.25">
      <c r="B440" s="180"/>
      <c r="C440" s="163"/>
      <c r="D440" s="182"/>
      <c r="E440" s="182"/>
      <c r="F440" s="182"/>
      <c r="G440" s="182"/>
      <c r="H440" s="182"/>
      <c r="I440" s="182"/>
      <c r="J440" s="182"/>
      <c r="K440" s="182"/>
      <c r="L440" s="182"/>
      <c r="M440" s="182"/>
      <c r="N440" s="182"/>
      <c r="O440" s="182"/>
      <c r="P440" s="182"/>
      <c r="Q440" s="182"/>
      <c r="R440" s="182"/>
      <c r="S440" s="182"/>
      <c r="T440" s="182"/>
      <c r="U440" s="183"/>
    </row>
    <row r="441" spans="2:21" x14ac:dyDescent="0.25">
      <c r="B441" s="180"/>
      <c r="C441" s="163"/>
      <c r="D441" s="182"/>
      <c r="E441" s="182"/>
      <c r="F441" s="182"/>
      <c r="G441" s="182"/>
      <c r="H441" s="182"/>
      <c r="I441" s="182"/>
      <c r="J441" s="182"/>
      <c r="K441" s="182"/>
      <c r="L441" s="182"/>
      <c r="M441" s="182"/>
      <c r="N441" s="182"/>
      <c r="O441" s="182"/>
      <c r="P441" s="182"/>
      <c r="Q441" s="182"/>
      <c r="R441" s="182"/>
      <c r="S441" s="182"/>
      <c r="T441" s="182"/>
      <c r="U441" s="183"/>
    </row>
    <row r="442" spans="2:21" x14ac:dyDescent="0.25">
      <c r="B442" s="180"/>
      <c r="C442" s="163"/>
      <c r="D442" s="182"/>
      <c r="E442" s="182"/>
      <c r="F442" s="182"/>
      <c r="G442" s="182"/>
      <c r="H442" s="182"/>
      <c r="I442" s="182"/>
      <c r="J442" s="182"/>
      <c r="K442" s="182"/>
      <c r="L442" s="182"/>
      <c r="M442" s="182"/>
      <c r="N442" s="182"/>
      <c r="O442" s="182"/>
      <c r="P442" s="182"/>
      <c r="Q442" s="182"/>
      <c r="R442" s="182"/>
      <c r="S442" s="182"/>
      <c r="T442" s="182"/>
      <c r="U442" s="183"/>
    </row>
    <row r="443" spans="2:21" x14ac:dyDescent="0.25">
      <c r="B443" s="180"/>
      <c r="C443" s="163"/>
      <c r="D443" s="182"/>
      <c r="E443" s="182"/>
      <c r="F443" s="182"/>
      <c r="G443" s="182"/>
      <c r="H443" s="182"/>
      <c r="I443" s="182"/>
      <c r="J443" s="182"/>
      <c r="K443" s="182"/>
      <c r="L443" s="182"/>
      <c r="M443" s="182"/>
      <c r="N443" s="182"/>
      <c r="O443" s="182"/>
      <c r="P443" s="182"/>
      <c r="Q443" s="182"/>
      <c r="R443" s="182"/>
      <c r="S443" s="182"/>
      <c r="T443" s="182"/>
      <c r="U443" s="183"/>
    </row>
    <row r="444" spans="2:21" x14ac:dyDescent="0.25">
      <c r="B444" s="180"/>
      <c r="C444" s="163"/>
      <c r="D444" s="182"/>
      <c r="E444" s="182"/>
      <c r="F444" s="182"/>
      <c r="G444" s="182"/>
      <c r="H444" s="182"/>
      <c r="I444" s="182"/>
      <c r="J444" s="182"/>
      <c r="K444" s="182"/>
      <c r="L444" s="182"/>
      <c r="M444" s="182"/>
      <c r="N444" s="182"/>
      <c r="O444" s="182"/>
      <c r="P444" s="182"/>
      <c r="Q444" s="182"/>
      <c r="R444" s="182"/>
      <c r="S444" s="182"/>
      <c r="T444" s="182"/>
      <c r="U444" s="183"/>
    </row>
    <row r="445" spans="2:21" x14ac:dyDescent="0.25">
      <c r="B445" s="180"/>
      <c r="C445" s="163"/>
      <c r="D445" s="182"/>
      <c r="E445" s="182"/>
      <c r="F445" s="182"/>
      <c r="G445" s="182"/>
      <c r="H445" s="182"/>
      <c r="I445" s="182"/>
      <c r="J445" s="182"/>
      <c r="K445" s="182"/>
      <c r="L445" s="182"/>
      <c r="M445" s="182"/>
      <c r="N445" s="182"/>
      <c r="O445" s="182"/>
      <c r="P445" s="182"/>
      <c r="Q445" s="182"/>
      <c r="R445" s="182"/>
      <c r="S445" s="182"/>
      <c r="T445" s="182"/>
      <c r="U445" s="183"/>
    </row>
    <row r="446" spans="2:21" x14ac:dyDescent="0.25">
      <c r="B446" s="180"/>
      <c r="C446" s="163"/>
      <c r="D446" s="182"/>
      <c r="E446" s="182"/>
      <c r="F446" s="182"/>
      <c r="G446" s="182"/>
      <c r="H446" s="182"/>
      <c r="I446" s="182"/>
      <c r="J446" s="182"/>
      <c r="K446" s="182"/>
      <c r="L446" s="182"/>
      <c r="M446" s="182"/>
      <c r="N446" s="182"/>
      <c r="O446" s="182"/>
      <c r="P446" s="182"/>
      <c r="Q446" s="182"/>
      <c r="R446" s="182"/>
      <c r="S446" s="182"/>
      <c r="T446" s="182"/>
      <c r="U446" s="183"/>
    </row>
    <row r="447" spans="2:21" x14ac:dyDescent="0.25">
      <c r="B447" s="180"/>
      <c r="C447" s="163"/>
      <c r="D447" s="182"/>
      <c r="E447" s="182"/>
      <c r="F447" s="182"/>
      <c r="G447" s="182"/>
      <c r="H447" s="182"/>
      <c r="I447" s="182"/>
      <c r="J447" s="182"/>
      <c r="K447" s="182"/>
      <c r="L447" s="182"/>
      <c r="M447" s="182"/>
      <c r="N447" s="182"/>
      <c r="O447" s="182"/>
      <c r="P447" s="182"/>
      <c r="Q447" s="182"/>
      <c r="R447" s="182"/>
      <c r="S447" s="182"/>
      <c r="T447" s="182"/>
      <c r="U447" s="183"/>
    </row>
    <row r="448" spans="2:21" x14ac:dyDescent="0.25">
      <c r="B448" s="180"/>
      <c r="C448" s="163"/>
      <c r="D448" s="182"/>
      <c r="E448" s="182"/>
      <c r="F448" s="182"/>
      <c r="G448" s="182"/>
      <c r="H448" s="182"/>
      <c r="I448" s="182"/>
      <c r="J448" s="182"/>
      <c r="K448" s="182"/>
      <c r="L448" s="182"/>
      <c r="M448" s="182"/>
      <c r="N448" s="182"/>
      <c r="O448" s="182"/>
      <c r="P448" s="182"/>
      <c r="Q448" s="182"/>
      <c r="R448" s="182"/>
      <c r="S448" s="182"/>
      <c r="T448" s="182"/>
      <c r="U448" s="183"/>
    </row>
    <row r="449" spans="2:21" x14ac:dyDescent="0.25">
      <c r="B449" s="180"/>
      <c r="C449" s="163"/>
      <c r="D449" s="182"/>
      <c r="E449" s="182"/>
      <c r="F449" s="182"/>
      <c r="G449" s="182"/>
      <c r="H449" s="182"/>
      <c r="I449" s="182"/>
      <c r="J449" s="182"/>
      <c r="K449" s="182"/>
      <c r="L449" s="182"/>
      <c r="M449" s="182"/>
      <c r="N449" s="182"/>
      <c r="O449" s="182"/>
      <c r="P449" s="182"/>
      <c r="Q449" s="182"/>
      <c r="R449" s="182"/>
      <c r="S449" s="182"/>
      <c r="T449" s="182"/>
      <c r="U449" s="183"/>
    </row>
    <row r="450" spans="2:21" x14ac:dyDescent="0.25">
      <c r="B450" s="180"/>
      <c r="C450" s="163"/>
      <c r="D450" s="182"/>
      <c r="E450" s="182"/>
      <c r="F450" s="182"/>
      <c r="G450" s="182"/>
      <c r="H450" s="182"/>
      <c r="I450" s="182"/>
      <c r="J450" s="182"/>
      <c r="K450" s="182"/>
      <c r="L450" s="182"/>
      <c r="M450" s="182"/>
      <c r="N450" s="182"/>
      <c r="O450" s="182"/>
      <c r="P450" s="182"/>
      <c r="Q450" s="182"/>
      <c r="R450" s="182"/>
      <c r="S450" s="182"/>
      <c r="T450" s="182"/>
      <c r="U450" s="183"/>
    </row>
    <row r="451" spans="2:21" x14ac:dyDescent="0.25">
      <c r="B451" s="180"/>
      <c r="C451" s="163"/>
      <c r="D451" s="182"/>
      <c r="E451" s="182"/>
      <c r="F451" s="182"/>
      <c r="G451" s="182"/>
      <c r="H451" s="182"/>
      <c r="I451" s="182"/>
      <c r="J451" s="182"/>
      <c r="K451" s="182"/>
      <c r="L451" s="182"/>
      <c r="M451" s="182"/>
      <c r="N451" s="182"/>
      <c r="O451" s="182"/>
      <c r="P451" s="182"/>
      <c r="Q451" s="182"/>
      <c r="R451" s="182"/>
      <c r="S451" s="182"/>
      <c r="T451" s="182"/>
      <c r="U451" s="183"/>
    </row>
    <row r="452" spans="2:21" x14ac:dyDescent="0.25">
      <c r="B452" s="180"/>
      <c r="C452" s="163"/>
      <c r="D452" s="182"/>
      <c r="E452" s="182"/>
      <c r="F452" s="182"/>
      <c r="G452" s="182"/>
      <c r="H452" s="182"/>
      <c r="I452" s="182"/>
      <c r="J452" s="182"/>
      <c r="K452" s="182"/>
      <c r="L452" s="182"/>
      <c r="M452" s="182"/>
      <c r="N452" s="182"/>
      <c r="O452" s="182"/>
      <c r="P452" s="182"/>
      <c r="Q452" s="182"/>
      <c r="R452" s="182"/>
      <c r="S452" s="182"/>
      <c r="T452" s="182"/>
      <c r="U452" s="183"/>
    </row>
    <row r="453" spans="2:21" x14ac:dyDescent="0.25">
      <c r="B453" s="180"/>
      <c r="C453" s="163"/>
      <c r="D453" s="182"/>
      <c r="E453" s="182"/>
      <c r="F453" s="182"/>
      <c r="G453" s="182"/>
      <c r="H453" s="182"/>
      <c r="I453" s="182"/>
      <c r="J453" s="182"/>
      <c r="K453" s="182"/>
      <c r="L453" s="182"/>
      <c r="M453" s="182"/>
      <c r="N453" s="182"/>
      <c r="O453" s="182"/>
      <c r="P453" s="182"/>
      <c r="Q453" s="182"/>
      <c r="R453" s="182"/>
      <c r="S453" s="182"/>
      <c r="T453" s="182"/>
      <c r="U453" s="183"/>
    </row>
    <row r="454" spans="2:21" x14ac:dyDescent="0.25">
      <c r="B454" s="180"/>
      <c r="C454" s="163"/>
      <c r="D454" s="182"/>
      <c r="E454" s="182"/>
      <c r="F454" s="182"/>
      <c r="G454" s="182"/>
      <c r="H454" s="182"/>
      <c r="I454" s="182"/>
      <c r="J454" s="182"/>
      <c r="K454" s="182"/>
      <c r="L454" s="182"/>
      <c r="M454" s="182"/>
      <c r="N454" s="182"/>
      <c r="O454" s="182"/>
      <c r="P454" s="182"/>
      <c r="Q454" s="182"/>
      <c r="R454" s="182"/>
      <c r="S454" s="182"/>
      <c r="T454" s="182"/>
      <c r="U454" s="183"/>
    </row>
    <row r="455" spans="2:21" x14ac:dyDescent="0.25">
      <c r="B455" s="180"/>
      <c r="C455" s="163"/>
      <c r="D455" s="182"/>
      <c r="E455" s="182"/>
      <c r="F455" s="182"/>
      <c r="G455" s="182"/>
      <c r="H455" s="182"/>
      <c r="I455" s="182"/>
      <c r="J455" s="182"/>
      <c r="K455" s="182"/>
      <c r="L455" s="182"/>
      <c r="M455" s="182"/>
      <c r="N455" s="182"/>
      <c r="O455" s="182"/>
      <c r="P455" s="182"/>
      <c r="Q455" s="182"/>
      <c r="R455" s="182"/>
      <c r="S455" s="182"/>
      <c r="T455" s="182"/>
      <c r="U455" s="183"/>
    </row>
    <row r="456" spans="2:21" x14ac:dyDescent="0.25">
      <c r="B456" s="180"/>
      <c r="C456" s="163"/>
      <c r="D456" s="182"/>
      <c r="E456" s="182"/>
      <c r="F456" s="182"/>
      <c r="G456" s="182"/>
      <c r="H456" s="182"/>
      <c r="I456" s="182"/>
      <c r="J456" s="182"/>
      <c r="K456" s="182"/>
      <c r="L456" s="182"/>
      <c r="M456" s="182"/>
      <c r="N456" s="182"/>
      <c r="O456" s="182"/>
      <c r="P456" s="182"/>
      <c r="Q456" s="182"/>
      <c r="R456" s="182"/>
      <c r="S456" s="182"/>
      <c r="T456" s="182"/>
      <c r="U456" s="183"/>
    </row>
    <row r="457" spans="2:21" x14ac:dyDescent="0.25">
      <c r="B457" s="180"/>
      <c r="C457" s="163"/>
      <c r="D457" s="182"/>
      <c r="E457" s="182"/>
      <c r="F457" s="182"/>
      <c r="G457" s="182"/>
      <c r="H457" s="182"/>
      <c r="I457" s="182"/>
      <c r="J457" s="182"/>
      <c r="K457" s="182"/>
      <c r="L457" s="182"/>
      <c r="M457" s="182"/>
      <c r="N457" s="182"/>
      <c r="O457" s="182"/>
      <c r="P457" s="182"/>
      <c r="Q457" s="182"/>
      <c r="R457" s="182"/>
      <c r="S457" s="182"/>
      <c r="T457" s="182"/>
      <c r="U457" s="183"/>
    </row>
    <row r="458" spans="2:21" x14ac:dyDescent="0.25">
      <c r="B458" s="180"/>
      <c r="C458" s="163"/>
      <c r="D458" s="182"/>
      <c r="E458" s="182"/>
      <c r="F458" s="182"/>
      <c r="G458" s="182"/>
      <c r="H458" s="182"/>
      <c r="I458" s="182"/>
      <c r="J458" s="182"/>
      <c r="K458" s="182"/>
      <c r="L458" s="182"/>
      <c r="M458" s="182"/>
      <c r="N458" s="182"/>
      <c r="O458" s="182"/>
      <c r="P458" s="182"/>
      <c r="Q458" s="182"/>
      <c r="R458" s="182"/>
      <c r="S458" s="182"/>
      <c r="T458" s="182"/>
      <c r="U458" s="183"/>
    </row>
    <row r="459" spans="2:21" x14ac:dyDescent="0.25">
      <c r="B459" s="180"/>
      <c r="C459" s="163"/>
      <c r="D459" s="182"/>
      <c r="E459" s="182"/>
      <c r="F459" s="182"/>
      <c r="G459" s="182"/>
      <c r="H459" s="182"/>
      <c r="I459" s="182"/>
      <c r="J459" s="182"/>
      <c r="K459" s="182"/>
      <c r="L459" s="182"/>
      <c r="M459" s="182"/>
      <c r="N459" s="182"/>
      <c r="O459" s="182"/>
      <c r="P459" s="182"/>
      <c r="Q459" s="182"/>
      <c r="R459" s="182"/>
      <c r="S459" s="182"/>
      <c r="T459" s="182"/>
      <c r="U459" s="183"/>
    </row>
    <row r="460" spans="2:21" x14ac:dyDescent="0.25">
      <c r="B460" s="180"/>
      <c r="C460" s="163"/>
      <c r="D460" s="182"/>
      <c r="E460" s="182"/>
      <c r="F460" s="182"/>
      <c r="G460" s="182"/>
      <c r="H460" s="182"/>
      <c r="I460" s="182"/>
      <c r="J460" s="182"/>
      <c r="K460" s="182"/>
      <c r="L460" s="182"/>
      <c r="M460" s="182"/>
      <c r="N460" s="182"/>
      <c r="O460" s="182"/>
      <c r="P460" s="182"/>
      <c r="Q460" s="182"/>
      <c r="R460" s="182"/>
      <c r="S460" s="182"/>
      <c r="T460" s="182"/>
      <c r="U460" s="183"/>
    </row>
    <row r="461" spans="2:21" x14ac:dyDescent="0.25">
      <c r="B461" s="180"/>
      <c r="C461" s="163"/>
      <c r="D461" s="182"/>
      <c r="E461" s="182"/>
      <c r="F461" s="182"/>
      <c r="G461" s="182"/>
      <c r="H461" s="182"/>
      <c r="I461" s="182"/>
      <c r="J461" s="182"/>
      <c r="K461" s="182"/>
      <c r="L461" s="182"/>
      <c r="M461" s="182"/>
      <c r="N461" s="182"/>
      <c r="O461" s="182"/>
      <c r="P461" s="182"/>
      <c r="Q461" s="182"/>
      <c r="R461" s="182"/>
      <c r="S461" s="182"/>
      <c r="T461" s="182"/>
      <c r="U461" s="183"/>
    </row>
    <row r="462" spans="2:21" x14ac:dyDescent="0.25">
      <c r="B462" s="180"/>
      <c r="C462" s="163"/>
      <c r="D462" s="182"/>
      <c r="E462" s="182"/>
      <c r="F462" s="182"/>
      <c r="G462" s="182"/>
      <c r="H462" s="182"/>
      <c r="I462" s="182"/>
      <c r="J462" s="182"/>
      <c r="K462" s="182"/>
      <c r="L462" s="182"/>
      <c r="M462" s="182"/>
      <c r="N462" s="182"/>
      <c r="O462" s="182"/>
      <c r="P462" s="182"/>
      <c r="Q462" s="182"/>
      <c r="R462" s="182"/>
      <c r="S462" s="182"/>
      <c r="T462" s="182"/>
      <c r="U462" s="183"/>
    </row>
    <row r="463" spans="2:21" x14ac:dyDescent="0.25">
      <c r="B463" s="180"/>
      <c r="C463" s="163"/>
      <c r="D463" s="182"/>
      <c r="E463" s="182"/>
      <c r="F463" s="182"/>
      <c r="G463" s="182"/>
      <c r="H463" s="182"/>
      <c r="I463" s="182"/>
      <c r="J463" s="182"/>
      <c r="K463" s="182"/>
      <c r="L463" s="182"/>
      <c r="M463" s="182"/>
      <c r="N463" s="182"/>
      <c r="O463" s="182"/>
      <c r="P463" s="182"/>
      <c r="Q463" s="182"/>
      <c r="R463" s="182"/>
      <c r="S463" s="182"/>
      <c r="T463" s="182"/>
      <c r="U463" s="183"/>
    </row>
    <row r="464" spans="2:21" x14ac:dyDescent="0.25">
      <c r="B464" s="180"/>
      <c r="C464" s="163"/>
      <c r="D464" s="182"/>
      <c r="E464" s="182"/>
      <c r="F464" s="182"/>
      <c r="G464" s="182"/>
      <c r="H464" s="182"/>
      <c r="I464" s="182"/>
      <c r="J464" s="182"/>
      <c r="K464" s="182"/>
      <c r="L464" s="182"/>
      <c r="M464" s="182"/>
      <c r="N464" s="182"/>
      <c r="O464" s="182"/>
      <c r="P464" s="182"/>
      <c r="Q464" s="182"/>
      <c r="R464" s="182"/>
      <c r="S464" s="182"/>
      <c r="T464" s="182"/>
      <c r="U464" s="183"/>
    </row>
    <row r="465" spans="2:21" x14ac:dyDescent="0.25">
      <c r="B465" s="180"/>
      <c r="C465" s="163"/>
      <c r="D465" s="182"/>
      <c r="E465" s="182"/>
      <c r="F465" s="182"/>
      <c r="G465" s="182"/>
      <c r="H465" s="182"/>
      <c r="I465" s="182"/>
      <c r="J465" s="182"/>
      <c r="K465" s="182"/>
      <c r="L465" s="182"/>
      <c r="M465" s="182"/>
      <c r="N465" s="182"/>
      <c r="O465" s="182"/>
      <c r="P465" s="182"/>
      <c r="Q465" s="182"/>
      <c r="R465" s="182"/>
      <c r="S465" s="182"/>
      <c r="T465" s="182"/>
      <c r="U465" s="183"/>
    </row>
    <row r="466" spans="2:21" x14ac:dyDescent="0.25">
      <c r="B466" s="180"/>
      <c r="C466" s="163"/>
      <c r="D466" s="182"/>
      <c r="E466" s="182"/>
      <c r="F466" s="182"/>
      <c r="G466" s="182"/>
      <c r="H466" s="182"/>
      <c r="I466" s="182"/>
      <c r="J466" s="182"/>
      <c r="K466" s="182"/>
      <c r="L466" s="182"/>
      <c r="M466" s="182"/>
      <c r="N466" s="182"/>
      <c r="O466" s="182"/>
      <c r="P466" s="182"/>
      <c r="Q466" s="182"/>
      <c r="R466" s="182"/>
      <c r="S466" s="182"/>
      <c r="T466" s="182"/>
      <c r="U466" s="183"/>
    </row>
    <row r="467" spans="2:21" x14ac:dyDescent="0.25">
      <c r="B467" s="180"/>
      <c r="C467" s="163"/>
      <c r="D467" s="182"/>
      <c r="E467" s="182"/>
      <c r="F467" s="182"/>
      <c r="G467" s="182"/>
      <c r="H467" s="182"/>
      <c r="I467" s="182"/>
      <c r="J467" s="182"/>
      <c r="K467" s="182"/>
      <c r="L467" s="182"/>
      <c r="M467" s="182"/>
      <c r="N467" s="182"/>
      <c r="O467" s="182"/>
      <c r="P467" s="182"/>
      <c r="Q467" s="182"/>
      <c r="R467" s="182"/>
      <c r="S467" s="182"/>
      <c r="T467" s="182"/>
      <c r="U467" s="183"/>
    </row>
    <row r="468" spans="2:21" x14ac:dyDescent="0.25">
      <c r="B468" s="180"/>
      <c r="C468" s="163"/>
      <c r="D468" s="182"/>
      <c r="E468" s="182"/>
      <c r="F468" s="182"/>
      <c r="G468" s="182"/>
      <c r="H468" s="182"/>
      <c r="I468" s="182"/>
      <c r="J468" s="182"/>
      <c r="K468" s="182"/>
      <c r="L468" s="182"/>
      <c r="M468" s="182"/>
      <c r="N468" s="182"/>
      <c r="O468" s="182"/>
      <c r="P468" s="182"/>
      <c r="Q468" s="182"/>
      <c r="R468" s="182"/>
      <c r="S468" s="182"/>
      <c r="T468" s="182"/>
      <c r="U468" s="183"/>
    </row>
    <row r="469" spans="2:21" x14ac:dyDescent="0.25">
      <c r="B469" s="180"/>
      <c r="C469" s="163"/>
      <c r="D469" s="182"/>
      <c r="E469" s="182"/>
      <c r="F469" s="182"/>
      <c r="G469" s="182"/>
      <c r="H469" s="182"/>
      <c r="I469" s="182"/>
      <c r="J469" s="182"/>
      <c r="K469" s="182"/>
      <c r="L469" s="182"/>
      <c r="M469" s="182"/>
      <c r="N469" s="182"/>
      <c r="O469" s="182"/>
      <c r="P469" s="182"/>
      <c r="Q469" s="182"/>
      <c r="R469" s="182"/>
      <c r="S469" s="182"/>
      <c r="T469" s="182"/>
      <c r="U469" s="183"/>
    </row>
    <row r="470" spans="2:21" x14ac:dyDescent="0.25">
      <c r="B470" s="180"/>
      <c r="C470" s="163"/>
      <c r="D470" s="182"/>
      <c r="E470" s="182"/>
      <c r="F470" s="182"/>
      <c r="G470" s="182"/>
      <c r="H470" s="182"/>
      <c r="I470" s="182"/>
      <c r="J470" s="182"/>
      <c r="K470" s="182"/>
      <c r="L470" s="182"/>
      <c r="M470" s="182"/>
      <c r="N470" s="182"/>
      <c r="O470" s="182"/>
      <c r="P470" s="182"/>
      <c r="Q470" s="182"/>
      <c r="R470" s="182"/>
      <c r="S470" s="182"/>
      <c r="T470" s="182"/>
      <c r="U470" s="183"/>
    </row>
    <row r="471" spans="2:21" x14ac:dyDescent="0.25">
      <c r="B471" s="180"/>
      <c r="C471" s="163"/>
      <c r="D471" s="182"/>
      <c r="E471" s="182"/>
      <c r="F471" s="182"/>
      <c r="G471" s="182"/>
      <c r="H471" s="182"/>
      <c r="I471" s="182"/>
      <c r="J471" s="182"/>
      <c r="K471" s="182"/>
      <c r="L471" s="182"/>
      <c r="M471" s="182"/>
      <c r="N471" s="182"/>
      <c r="O471" s="182"/>
      <c r="P471" s="182"/>
      <c r="Q471" s="182"/>
      <c r="R471" s="182"/>
      <c r="S471" s="182"/>
      <c r="T471" s="182"/>
      <c r="U471" s="183"/>
    </row>
    <row r="472" spans="2:21" x14ac:dyDescent="0.25">
      <c r="B472" s="180"/>
      <c r="C472" s="163"/>
      <c r="D472" s="182"/>
      <c r="E472" s="182"/>
      <c r="F472" s="182"/>
      <c r="G472" s="182"/>
      <c r="H472" s="182"/>
      <c r="I472" s="182"/>
      <c r="J472" s="182"/>
      <c r="K472" s="182"/>
      <c r="L472" s="182"/>
      <c r="M472" s="182"/>
      <c r="N472" s="182"/>
      <c r="O472" s="182"/>
      <c r="P472" s="182"/>
      <c r="Q472" s="182"/>
      <c r="R472" s="182"/>
      <c r="S472" s="182"/>
      <c r="T472" s="182"/>
      <c r="U472" s="183"/>
    </row>
    <row r="473" spans="2:21" x14ac:dyDescent="0.25">
      <c r="B473" s="180"/>
      <c r="C473" s="163"/>
      <c r="D473" s="182"/>
      <c r="E473" s="182"/>
      <c r="F473" s="182"/>
      <c r="G473" s="182"/>
      <c r="H473" s="182"/>
      <c r="I473" s="182"/>
      <c r="J473" s="182"/>
      <c r="K473" s="182"/>
      <c r="L473" s="182"/>
      <c r="M473" s="182"/>
      <c r="N473" s="182"/>
      <c r="O473" s="182"/>
      <c r="P473" s="182"/>
      <c r="Q473" s="182"/>
      <c r="R473" s="182"/>
      <c r="S473" s="182"/>
      <c r="T473" s="182"/>
      <c r="U473" s="183"/>
    </row>
    <row r="474" spans="2:21" x14ac:dyDescent="0.25">
      <c r="B474" s="180"/>
      <c r="C474" s="163"/>
      <c r="D474" s="182"/>
      <c r="E474" s="182"/>
      <c r="F474" s="182"/>
      <c r="G474" s="182"/>
      <c r="H474" s="182"/>
      <c r="I474" s="182"/>
      <c r="J474" s="182"/>
      <c r="K474" s="182"/>
      <c r="L474" s="182"/>
      <c r="M474" s="182"/>
      <c r="N474" s="182"/>
      <c r="O474" s="182"/>
      <c r="P474" s="182"/>
      <c r="Q474" s="182"/>
      <c r="R474" s="182"/>
      <c r="S474" s="182"/>
      <c r="T474" s="182"/>
      <c r="U474" s="183"/>
    </row>
    <row r="475" spans="2:21" x14ac:dyDescent="0.25">
      <c r="B475" s="180"/>
      <c r="C475" s="163"/>
      <c r="D475" s="182"/>
      <c r="E475" s="182"/>
      <c r="F475" s="182"/>
      <c r="G475" s="182"/>
      <c r="H475" s="182"/>
      <c r="I475" s="182"/>
      <c r="J475" s="182"/>
      <c r="K475" s="182"/>
      <c r="L475" s="182"/>
      <c r="M475" s="182"/>
      <c r="N475" s="182"/>
      <c r="O475" s="182"/>
      <c r="P475" s="182"/>
      <c r="Q475" s="182"/>
      <c r="R475" s="182"/>
      <c r="S475" s="182"/>
      <c r="T475" s="182"/>
      <c r="U475" s="183"/>
    </row>
    <row r="476" spans="2:21" x14ac:dyDescent="0.25">
      <c r="B476" s="180"/>
      <c r="C476" s="163"/>
      <c r="D476" s="182"/>
      <c r="E476" s="182"/>
      <c r="F476" s="182"/>
      <c r="G476" s="182"/>
      <c r="H476" s="182"/>
      <c r="I476" s="182"/>
      <c r="J476" s="182"/>
      <c r="K476" s="182"/>
      <c r="L476" s="182"/>
      <c r="M476" s="182"/>
      <c r="N476" s="182"/>
      <c r="O476" s="182"/>
      <c r="P476" s="182"/>
      <c r="Q476" s="182"/>
      <c r="R476" s="182"/>
      <c r="S476" s="182"/>
      <c r="T476" s="182"/>
      <c r="U476" s="183"/>
    </row>
    <row r="477" spans="2:21" x14ac:dyDescent="0.25">
      <c r="B477" s="180"/>
      <c r="C477" s="163"/>
      <c r="D477" s="182"/>
      <c r="E477" s="182"/>
      <c r="F477" s="182"/>
      <c r="G477" s="182"/>
      <c r="H477" s="182"/>
      <c r="I477" s="182"/>
      <c r="J477" s="182"/>
      <c r="K477" s="182"/>
      <c r="L477" s="182"/>
      <c r="M477" s="182"/>
      <c r="N477" s="182"/>
      <c r="O477" s="182"/>
      <c r="P477" s="182"/>
      <c r="Q477" s="182"/>
      <c r="R477" s="182"/>
      <c r="S477" s="182"/>
      <c r="T477" s="182"/>
      <c r="U477" s="183"/>
    </row>
    <row r="478" spans="2:21" x14ac:dyDescent="0.25">
      <c r="B478" s="180"/>
      <c r="C478" s="163"/>
      <c r="D478" s="182"/>
      <c r="E478" s="182"/>
      <c r="F478" s="182"/>
      <c r="G478" s="182"/>
      <c r="H478" s="182"/>
      <c r="I478" s="182"/>
      <c r="J478" s="182"/>
      <c r="K478" s="182"/>
      <c r="L478" s="182"/>
      <c r="M478" s="182"/>
      <c r="N478" s="182"/>
      <c r="O478" s="182"/>
      <c r="P478" s="182"/>
      <c r="Q478" s="182"/>
      <c r="R478" s="182"/>
      <c r="S478" s="182"/>
      <c r="T478" s="182"/>
      <c r="U478" s="183"/>
    </row>
    <row r="479" spans="2:21" x14ac:dyDescent="0.25">
      <c r="B479" s="180"/>
      <c r="C479" s="163"/>
      <c r="D479" s="182"/>
      <c r="E479" s="182"/>
      <c r="F479" s="182"/>
      <c r="G479" s="182"/>
      <c r="H479" s="182"/>
      <c r="I479" s="182"/>
      <c r="J479" s="182"/>
      <c r="K479" s="182"/>
      <c r="L479" s="182"/>
      <c r="M479" s="182"/>
      <c r="N479" s="182"/>
      <c r="O479" s="182"/>
      <c r="P479" s="182"/>
      <c r="Q479" s="182"/>
      <c r="R479" s="182"/>
      <c r="S479" s="182"/>
      <c r="T479" s="182"/>
      <c r="U479" s="183"/>
    </row>
    <row r="480" spans="2:21" x14ac:dyDescent="0.25">
      <c r="B480" s="180"/>
      <c r="C480" s="163"/>
      <c r="D480" s="182"/>
      <c r="E480" s="182"/>
      <c r="F480" s="182"/>
      <c r="G480" s="182"/>
      <c r="H480" s="182"/>
      <c r="I480" s="182"/>
      <c r="J480" s="182"/>
      <c r="K480" s="182"/>
      <c r="L480" s="182"/>
      <c r="M480" s="182"/>
      <c r="N480" s="182"/>
      <c r="O480" s="182"/>
      <c r="P480" s="182"/>
      <c r="Q480" s="182"/>
      <c r="R480" s="182"/>
      <c r="S480" s="182"/>
      <c r="T480" s="182"/>
      <c r="U480" s="183"/>
    </row>
    <row r="481" spans="2:21" x14ac:dyDescent="0.25">
      <c r="B481" s="180"/>
      <c r="C481" s="163"/>
      <c r="D481" s="182"/>
      <c r="E481" s="182"/>
      <c r="F481" s="182"/>
      <c r="G481" s="182"/>
      <c r="H481" s="182"/>
      <c r="I481" s="182"/>
      <c r="J481" s="182"/>
      <c r="K481" s="182"/>
      <c r="L481" s="182"/>
      <c r="M481" s="182"/>
      <c r="N481" s="182"/>
      <c r="O481" s="182"/>
      <c r="P481" s="182"/>
      <c r="Q481" s="182"/>
      <c r="R481" s="182"/>
      <c r="S481" s="182"/>
      <c r="T481" s="182"/>
      <c r="U481" s="183"/>
    </row>
    <row r="482" spans="2:21" x14ac:dyDescent="0.25">
      <c r="B482" s="180"/>
      <c r="C482" s="163"/>
      <c r="D482" s="182"/>
      <c r="E482" s="182"/>
      <c r="F482" s="182"/>
      <c r="G482" s="182"/>
      <c r="H482" s="182"/>
      <c r="I482" s="182"/>
      <c r="J482" s="182"/>
      <c r="K482" s="182"/>
      <c r="L482" s="182"/>
      <c r="M482" s="182"/>
      <c r="N482" s="182"/>
      <c r="O482" s="182"/>
      <c r="P482" s="182"/>
      <c r="Q482" s="182"/>
      <c r="R482" s="182"/>
      <c r="S482" s="182"/>
      <c r="T482" s="182"/>
      <c r="U482" s="183"/>
    </row>
    <row r="483" spans="2:21" x14ac:dyDescent="0.25">
      <c r="B483" s="180"/>
      <c r="C483" s="163"/>
      <c r="D483" s="182"/>
      <c r="E483" s="182"/>
      <c r="F483" s="182"/>
      <c r="G483" s="182"/>
      <c r="H483" s="182"/>
      <c r="I483" s="182"/>
      <c r="J483" s="182"/>
      <c r="K483" s="182"/>
      <c r="L483" s="182"/>
      <c r="M483" s="182"/>
      <c r="N483" s="182"/>
      <c r="O483" s="182"/>
      <c r="P483" s="182"/>
      <c r="Q483" s="182"/>
      <c r="R483" s="182"/>
      <c r="S483" s="182"/>
      <c r="T483" s="182"/>
      <c r="U483" s="183"/>
    </row>
    <row r="484" spans="2:21" x14ac:dyDescent="0.25">
      <c r="B484" s="180"/>
      <c r="C484" s="163"/>
      <c r="D484" s="182"/>
      <c r="E484" s="182"/>
      <c r="F484" s="182"/>
      <c r="G484" s="182"/>
      <c r="H484" s="182"/>
      <c r="I484" s="182"/>
      <c r="J484" s="182"/>
      <c r="K484" s="182"/>
      <c r="L484" s="182"/>
      <c r="M484" s="182"/>
      <c r="N484" s="182"/>
      <c r="O484" s="182"/>
      <c r="P484" s="182"/>
      <c r="Q484" s="182"/>
      <c r="R484" s="182"/>
      <c r="S484" s="182"/>
      <c r="T484" s="182"/>
      <c r="U484" s="183"/>
    </row>
    <row r="485" spans="2:21" x14ac:dyDescent="0.25">
      <c r="B485" s="180"/>
      <c r="C485" s="163"/>
      <c r="D485" s="182"/>
      <c r="E485" s="182"/>
      <c r="F485" s="182"/>
      <c r="G485" s="182"/>
      <c r="H485" s="182"/>
      <c r="I485" s="182"/>
      <c r="J485" s="182"/>
      <c r="K485" s="182"/>
      <c r="L485" s="182"/>
      <c r="M485" s="182"/>
      <c r="N485" s="182"/>
      <c r="O485" s="182"/>
      <c r="P485" s="182"/>
      <c r="Q485" s="182"/>
      <c r="R485" s="182"/>
      <c r="S485" s="182"/>
      <c r="T485" s="182"/>
      <c r="U485" s="183"/>
    </row>
    <row r="486" spans="2:21" x14ac:dyDescent="0.25">
      <c r="B486" s="180"/>
      <c r="C486" s="163"/>
      <c r="D486" s="182"/>
      <c r="E486" s="182"/>
      <c r="F486" s="182"/>
      <c r="G486" s="182"/>
      <c r="H486" s="182"/>
      <c r="I486" s="182"/>
      <c r="J486" s="182"/>
      <c r="K486" s="182"/>
      <c r="L486" s="182"/>
      <c r="M486" s="182"/>
      <c r="N486" s="182"/>
      <c r="O486" s="182"/>
      <c r="P486" s="182"/>
      <c r="Q486" s="182"/>
      <c r="R486" s="182"/>
      <c r="S486" s="182"/>
      <c r="T486" s="182"/>
      <c r="U486" s="183"/>
    </row>
    <row r="487" spans="2:21" x14ac:dyDescent="0.25">
      <c r="B487" s="180"/>
      <c r="C487" s="163"/>
      <c r="D487" s="182"/>
      <c r="E487" s="182"/>
      <c r="F487" s="182"/>
      <c r="G487" s="182"/>
      <c r="H487" s="182"/>
      <c r="I487" s="182"/>
      <c r="J487" s="182"/>
      <c r="K487" s="182"/>
      <c r="L487" s="182"/>
      <c r="M487" s="182"/>
      <c r="N487" s="182"/>
      <c r="O487" s="182"/>
      <c r="P487" s="182"/>
      <c r="Q487" s="182"/>
      <c r="R487" s="182"/>
      <c r="S487" s="182"/>
      <c r="T487" s="182"/>
      <c r="U487" s="183"/>
    </row>
    <row r="488" spans="2:21" x14ac:dyDescent="0.25">
      <c r="B488" s="180"/>
      <c r="C488" s="163"/>
      <c r="D488" s="182"/>
      <c r="E488" s="182"/>
      <c r="F488" s="182"/>
      <c r="G488" s="182"/>
      <c r="H488" s="182"/>
      <c r="I488" s="182"/>
      <c r="J488" s="182"/>
      <c r="K488" s="182"/>
      <c r="L488" s="182"/>
      <c r="M488" s="182"/>
      <c r="N488" s="182"/>
      <c r="O488" s="182"/>
      <c r="P488" s="182"/>
      <c r="Q488" s="182"/>
      <c r="R488" s="182"/>
      <c r="S488" s="182"/>
      <c r="T488" s="182"/>
      <c r="U488" s="183"/>
    </row>
    <row r="489" spans="2:21" x14ac:dyDescent="0.25">
      <c r="B489" s="180"/>
      <c r="C489" s="163"/>
      <c r="D489" s="182"/>
      <c r="E489" s="182"/>
      <c r="F489" s="182"/>
      <c r="G489" s="182"/>
      <c r="H489" s="182"/>
      <c r="I489" s="182"/>
      <c r="J489" s="182"/>
      <c r="K489" s="182"/>
      <c r="L489" s="182"/>
      <c r="M489" s="182"/>
      <c r="N489" s="182"/>
      <c r="O489" s="182"/>
      <c r="P489" s="182"/>
      <c r="Q489" s="182"/>
      <c r="R489" s="182"/>
      <c r="S489" s="182"/>
      <c r="T489" s="182"/>
      <c r="U489" s="183"/>
    </row>
    <row r="490" spans="2:21" x14ac:dyDescent="0.25">
      <c r="B490" s="180"/>
      <c r="C490" s="163"/>
      <c r="D490" s="182"/>
      <c r="E490" s="182"/>
      <c r="F490" s="182"/>
      <c r="G490" s="182"/>
      <c r="H490" s="182"/>
      <c r="I490" s="182"/>
      <c r="J490" s="182"/>
      <c r="K490" s="182"/>
      <c r="L490" s="182"/>
      <c r="M490" s="182"/>
      <c r="N490" s="182"/>
      <c r="O490" s="182"/>
      <c r="P490" s="182"/>
      <c r="Q490" s="182"/>
      <c r="R490" s="182"/>
      <c r="S490" s="182"/>
      <c r="T490" s="182"/>
      <c r="U490" s="183"/>
    </row>
    <row r="491" spans="2:21" x14ac:dyDescent="0.25">
      <c r="B491" s="180"/>
      <c r="C491" s="163"/>
      <c r="D491" s="182"/>
      <c r="E491" s="182"/>
      <c r="F491" s="182"/>
      <c r="G491" s="182"/>
      <c r="H491" s="182"/>
      <c r="I491" s="182"/>
      <c r="J491" s="182"/>
      <c r="K491" s="182"/>
      <c r="L491" s="182"/>
      <c r="M491" s="182"/>
      <c r="N491" s="182"/>
      <c r="O491" s="182"/>
      <c r="P491" s="182"/>
      <c r="Q491" s="182"/>
      <c r="R491" s="182"/>
      <c r="S491" s="182"/>
      <c r="T491" s="182"/>
      <c r="U491" s="183"/>
    </row>
    <row r="492" spans="2:21" x14ac:dyDescent="0.25">
      <c r="B492" s="180"/>
      <c r="C492" s="163"/>
      <c r="D492" s="182"/>
      <c r="E492" s="182"/>
      <c r="F492" s="182"/>
      <c r="G492" s="182"/>
      <c r="H492" s="182"/>
      <c r="I492" s="182"/>
      <c r="J492" s="182"/>
      <c r="K492" s="182"/>
      <c r="L492" s="182"/>
      <c r="M492" s="182"/>
      <c r="N492" s="182"/>
      <c r="O492" s="182"/>
      <c r="P492" s="182"/>
      <c r="Q492" s="182"/>
      <c r="R492" s="182"/>
      <c r="S492" s="182"/>
      <c r="T492" s="182"/>
      <c r="U492" s="183"/>
    </row>
    <row r="493" spans="2:21" x14ac:dyDescent="0.25">
      <c r="B493" s="180"/>
      <c r="C493" s="163"/>
      <c r="D493" s="182"/>
      <c r="E493" s="182"/>
      <c r="F493" s="182"/>
      <c r="G493" s="182"/>
      <c r="H493" s="182"/>
      <c r="I493" s="182"/>
      <c r="J493" s="182"/>
      <c r="K493" s="182"/>
      <c r="L493" s="182"/>
      <c r="M493" s="182"/>
      <c r="N493" s="182"/>
      <c r="O493" s="182"/>
      <c r="P493" s="182"/>
      <c r="Q493" s="182"/>
      <c r="R493" s="182"/>
      <c r="S493" s="182"/>
      <c r="T493" s="182"/>
      <c r="U493" s="183"/>
    </row>
    <row r="494" spans="2:21" x14ac:dyDescent="0.25">
      <c r="B494" s="180"/>
      <c r="C494" s="163"/>
      <c r="D494" s="182"/>
      <c r="E494" s="182"/>
      <c r="F494" s="182"/>
      <c r="G494" s="182"/>
      <c r="H494" s="182"/>
      <c r="I494" s="182"/>
      <c r="J494" s="182"/>
      <c r="K494" s="182"/>
      <c r="L494" s="182"/>
      <c r="M494" s="182"/>
      <c r="N494" s="182"/>
      <c r="O494" s="182"/>
      <c r="P494" s="182"/>
      <c r="Q494" s="182"/>
      <c r="R494" s="182"/>
      <c r="S494" s="182"/>
      <c r="T494" s="182"/>
      <c r="U494" s="183"/>
    </row>
    <row r="495" spans="2:21" x14ac:dyDescent="0.25">
      <c r="B495" s="180"/>
      <c r="C495" s="163"/>
      <c r="D495" s="182"/>
      <c r="E495" s="182"/>
      <c r="F495" s="182"/>
      <c r="G495" s="182"/>
      <c r="H495" s="182"/>
      <c r="I495" s="182"/>
      <c r="J495" s="182"/>
      <c r="K495" s="182"/>
      <c r="L495" s="182"/>
      <c r="M495" s="182"/>
      <c r="N495" s="182"/>
      <c r="O495" s="182"/>
      <c r="P495" s="182"/>
      <c r="Q495" s="182"/>
      <c r="R495" s="182"/>
      <c r="S495" s="182"/>
      <c r="T495" s="182"/>
      <c r="U495" s="183"/>
    </row>
    <row r="496" spans="2:21" x14ac:dyDescent="0.25">
      <c r="B496" s="180"/>
      <c r="C496" s="163"/>
      <c r="D496" s="182"/>
      <c r="E496" s="182"/>
      <c r="F496" s="182"/>
      <c r="G496" s="182"/>
      <c r="H496" s="182"/>
      <c r="I496" s="182"/>
      <c r="J496" s="182"/>
      <c r="K496" s="182"/>
      <c r="L496" s="182"/>
      <c r="M496" s="182"/>
      <c r="N496" s="182"/>
      <c r="O496" s="182"/>
      <c r="P496" s="182"/>
      <c r="Q496" s="182"/>
      <c r="R496" s="182"/>
      <c r="S496" s="182"/>
      <c r="T496" s="182"/>
      <c r="U496" s="183"/>
    </row>
    <row r="497" spans="2:21" x14ac:dyDescent="0.25">
      <c r="B497" s="180"/>
      <c r="C497" s="163"/>
      <c r="D497" s="182"/>
      <c r="E497" s="182"/>
      <c r="F497" s="182"/>
      <c r="G497" s="182"/>
      <c r="H497" s="182"/>
      <c r="I497" s="182"/>
      <c r="J497" s="182"/>
      <c r="K497" s="182"/>
      <c r="L497" s="182"/>
      <c r="M497" s="182"/>
      <c r="N497" s="182"/>
      <c r="O497" s="182"/>
      <c r="P497" s="182"/>
      <c r="Q497" s="182"/>
      <c r="R497" s="182"/>
      <c r="S497" s="182"/>
      <c r="T497" s="182"/>
      <c r="U497" s="183"/>
    </row>
    <row r="498" spans="2:21" x14ac:dyDescent="0.25">
      <c r="B498" s="180"/>
      <c r="C498" s="163"/>
      <c r="D498" s="182"/>
      <c r="E498" s="182"/>
      <c r="F498" s="182"/>
      <c r="G498" s="182"/>
      <c r="H498" s="182"/>
      <c r="I498" s="182"/>
      <c r="J498" s="182"/>
      <c r="K498" s="182"/>
      <c r="L498" s="182"/>
      <c r="M498" s="182"/>
      <c r="N498" s="182"/>
      <c r="O498" s="182"/>
      <c r="P498" s="182"/>
      <c r="Q498" s="182"/>
      <c r="R498" s="182"/>
      <c r="S498" s="182"/>
      <c r="T498" s="182"/>
      <c r="U498" s="183"/>
    </row>
    <row r="499" spans="2:21" x14ac:dyDescent="0.25">
      <c r="B499" s="180"/>
      <c r="C499" s="163"/>
      <c r="D499" s="182"/>
      <c r="E499" s="182"/>
      <c r="F499" s="182"/>
      <c r="G499" s="182"/>
      <c r="H499" s="182"/>
      <c r="I499" s="182"/>
      <c r="J499" s="182"/>
      <c r="K499" s="182"/>
      <c r="L499" s="182"/>
      <c r="M499" s="182"/>
      <c r="N499" s="182"/>
      <c r="O499" s="182"/>
      <c r="P499" s="182"/>
      <c r="Q499" s="182"/>
      <c r="R499" s="182"/>
      <c r="S499" s="182"/>
      <c r="T499" s="182"/>
      <c r="U499" s="183"/>
    </row>
    <row r="500" spans="2:21" x14ac:dyDescent="0.25">
      <c r="B500" s="180"/>
      <c r="C500" s="163"/>
      <c r="D500" s="182"/>
      <c r="E500" s="182"/>
      <c r="F500" s="182"/>
      <c r="G500" s="182"/>
      <c r="H500" s="182"/>
      <c r="I500" s="182"/>
      <c r="J500" s="182"/>
      <c r="K500" s="182"/>
      <c r="L500" s="182"/>
      <c r="M500" s="182"/>
      <c r="N500" s="182"/>
      <c r="O500" s="182"/>
      <c r="P500" s="182"/>
      <c r="Q500" s="182"/>
      <c r="R500" s="182"/>
      <c r="S500" s="182"/>
      <c r="T500" s="182"/>
      <c r="U500" s="183"/>
    </row>
    <row r="501" spans="2:21" x14ac:dyDescent="0.25">
      <c r="B501" s="180"/>
      <c r="C501" s="163"/>
      <c r="D501" s="182"/>
      <c r="E501" s="182"/>
      <c r="F501" s="182"/>
      <c r="G501" s="182"/>
      <c r="H501" s="182"/>
      <c r="I501" s="182"/>
      <c r="J501" s="182"/>
      <c r="K501" s="182"/>
      <c r="L501" s="182"/>
      <c r="M501" s="182"/>
      <c r="N501" s="182"/>
      <c r="O501" s="182"/>
      <c r="P501" s="182"/>
      <c r="Q501" s="182"/>
      <c r="R501" s="182"/>
      <c r="S501" s="182"/>
      <c r="T501" s="182"/>
      <c r="U501" s="183"/>
    </row>
    <row r="502" spans="2:21" x14ac:dyDescent="0.25">
      <c r="B502" s="180"/>
      <c r="C502" s="163"/>
      <c r="D502" s="182"/>
      <c r="E502" s="182"/>
      <c r="F502" s="182"/>
      <c r="G502" s="182"/>
      <c r="H502" s="182"/>
      <c r="I502" s="182"/>
      <c r="J502" s="182"/>
      <c r="K502" s="182"/>
      <c r="L502" s="182"/>
      <c r="M502" s="182"/>
      <c r="N502" s="182"/>
      <c r="O502" s="182"/>
      <c r="P502" s="182"/>
      <c r="Q502" s="182"/>
      <c r="R502" s="182"/>
      <c r="S502" s="182"/>
      <c r="T502" s="182"/>
      <c r="U502" s="183"/>
    </row>
    <row r="503" spans="2:21" x14ac:dyDescent="0.25">
      <c r="B503" s="180"/>
      <c r="C503" s="163"/>
      <c r="D503" s="182"/>
      <c r="E503" s="182"/>
      <c r="F503" s="182"/>
      <c r="G503" s="182"/>
      <c r="H503" s="182"/>
      <c r="I503" s="182"/>
      <c r="J503" s="182"/>
      <c r="K503" s="182"/>
      <c r="L503" s="182"/>
      <c r="M503" s="182"/>
      <c r="N503" s="182"/>
      <c r="O503" s="182"/>
      <c r="P503" s="182"/>
      <c r="Q503" s="182"/>
      <c r="R503" s="182"/>
      <c r="S503" s="182"/>
      <c r="T503" s="182"/>
      <c r="U503" s="183"/>
    </row>
    <row r="504" spans="2:21" x14ac:dyDescent="0.25">
      <c r="B504" s="180"/>
      <c r="C504" s="163"/>
      <c r="D504" s="182"/>
      <c r="E504" s="182"/>
      <c r="F504" s="182"/>
      <c r="G504" s="182"/>
      <c r="H504" s="182"/>
      <c r="I504" s="182"/>
      <c r="J504" s="182"/>
      <c r="K504" s="182"/>
      <c r="L504" s="182"/>
      <c r="M504" s="182"/>
      <c r="N504" s="182"/>
      <c r="O504" s="182"/>
      <c r="P504" s="182"/>
      <c r="Q504" s="182"/>
      <c r="R504" s="182"/>
      <c r="S504" s="182"/>
      <c r="T504" s="182"/>
      <c r="U504" s="183"/>
    </row>
    <row r="505" spans="2:21" x14ac:dyDescent="0.25">
      <c r="B505" s="180"/>
      <c r="C505" s="163"/>
      <c r="D505" s="182"/>
      <c r="E505" s="182"/>
      <c r="F505" s="182"/>
      <c r="G505" s="182"/>
      <c r="H505" s="182"/>
      <c r="I505" s="182"/>
      <c r="J505" s="182"/>
      <c r="K505" s="182"/>
      <c r="L505" s="182"/>
      <c r="M505" s="182"/>
      <c r="N505" s="182"/>
      <c r="O505" s="182"/>
      <c r="P505" s="182"/>
      <c r="Q505" s="182"/>
      <c r="R505" s="182"/>
      <c r="S505" s="182"/>
      <c r="T505" s="182"/>
      <c r="U505" s="183"/>
    </row>
    <row r="506" spans="2:21" x14ac:dyDescent="0.25">
      <c r="B506" s="180"/>
      <c r="C506" s="163"/>
      <c r="D506" s="182"/>
      <c r="E506" s="182"/>
      <c r="F506" s="182"/>
      <c r="G506" s="182"/>
      <c r="H506" s="182"/>
      <c r="I506" s="182"/>
      <c r="J506" s="182"/>
      <c r="K506" s="182"/>
      <c r="L506" s="182"/>
      <c r="M506" s="182"/>
      <c r="N506" s="182"/>
      <c r="O506" s="182"/>
      <c r="P506" s="182"/>
      <c r="Q506" s="182"/>
      <c r="R506" s="182"/>
      <c r="S506" s="182"/>
      <c r="T506" s="182"/>
      <c r="U506" s="183"/>
    </row>
    <row r="507" spans="2:21" x14ac:dyDescent="0.25">
      <c r="B507" s="180"/>
      <c r="C507" s="163"/>
      <c r="D507" s="182"/>
      <c r="E507" s="182"/>
      <c r="F507" s="182"/>
      <c r="G507" s="182"/>
      <c r="H507" s="182"/>
      <c r="I507" s="182"/>
      <c r="J507" s="182"/>
      <c r="K507" s="182"/>
      <c r="L507" s="182"/>
      <c r="M507" s="182"/>
      <c r="N507" s="182"/>
      <c r="O507" s="182"/>
      <c r="P507" s="182"/>
      <c r="Q507" s="182"/>
      <c r="R507" s="182"/>
      <c r="S507" s="182"/>
      <c r="T507" s="182"/>
      <c r="U507" s="183"/>
    </row>
    <row r="508" spans="2:21" x14ac:dyDescent="0.25">
      <c r="B508" s="180"/>
      <c r="C508" s="163"/>
      <c r="D508" s="182"/>
      <c r="E508" s="182"/>
      <c r="F508" s="182"/>
      <c r="G508" s="182"/>
      <c r="H508" s="182"/>
      <c r="I508" s="182"/>
      <c r="J508" s="182"/>
      <c r="K508" s="182"/>
      <c r="L508" s="182"/>
      <c r="M508" s="182"/>
      <c r="N508" s="182"/>
      <c r="O508" s="182"/>
      <c r="P508" s="182"/>
      <c r="Q508" s="182"/>
      <c r="R508" s="182"/>
      <c r="S508" s="182"/>
      <c r="T508" s="182"/>
      <c r="U508" s="183"/>
    </row>
    <row r="509" spans="2:21" x14ac:dyDescent="0.25">
      <c r="B509" s="180"/>
      <c r="C509" s="163"/>
      <c r="D509" s="182"/>
      <c r="E509" s="182"/>
      <c r="F509" s="182"/>
      <c r="G509" s="182"/>
      <c r="H509" s="182"/>
      <c r="I509" s="182"/>
      <c r="J509" s="182"/>
      <c r="K509" s="182"/>
      <c r="L509" s="182"/>
      <c r="M509" s="182"/>
      <c r="N509" s="182"/>
      <c r="O509" s="182"/>
      <c r="P509" s="182"/>
      <c r="Q509" s="182"/>
      <c r="R509" s="182"/>
      <c r="S509" s="182"/>
      <c r="T509" s="182"/>
      <c r="U509" s="183"/>
    </row>
    <row r="510" spans="2:21" x14ac:dyDescent="0.25">
      <c r="B510" s="180"/>
      <c r="C510" s="163"/>
      <c r="D510" s="182"/>
      <c r="E510" s="182"/>
      <c r="F510" s="182"/>
      <c r="G510" s="182"/>
      <c r="H510" s="182"/>
      <c r="I510" s="182"/>
      <c r="J510" s="182"/>
      <c r="K510" s="182"/>
      <c r="L510" s="182"/>
      <c r="M510" s="182"/>
      <c r="N510" s="182"/>
      <c r="O510" s="182"/>
      <c r="P510" s="182"/>
      <c r="Q510" s="182"/>
      <c r="R510" s="182"/>
      <c r="S510" s="182"/>
      <c r="T510" s="182"/>
      <c r="U510" s="183"/>
    </row>
    <row r="511" spans="2:21" x14ac:dyDescent="0.25">
      <c r="B511" s="180"/>
      <c r="C511" s="163"/>
      <c r="D511" s="182"/>
      <c r="E511" s="182"/>
      <c r="F511" s="182"/>
      <c r="G511" s="182"/>
      <c r="H511" s="182"/>
      <c r="I511" s="182"/>
      <c r="J511" s="182"/>
      <c r="K511" s="182"/>
      <c r="L511" s="182"/>
      <c r="M511" s="182"/>
      <c r="N511" s="182"/>
      <c r="O511" s="182"/>
      <c r="P511" s="182"/>
      <c r="Q511" s="182"/>
      <c r="R511" s="182"/>
      <c r="S511" s="182"/>
      <c r="T511" s="182"/>
      <c r="U511" s="183"/>
    </row>
    <row r="512" spans="2:21" x14ac:dyDescent="0.25">
      <c r="B512" s="180"/>
      <c r="C512" s="163"/>
      <c r="D512" s="182"/>
      <c r="E512" s="182"/>
      <c r="F512" s="182"/>
      <c r="G512" s="182"/>
      <c r="H512" s="182"/>
      <c r="I512" s="182"/>
      <c r="J512" s="182"/>
      <c r="K512" s="182"/>
      <c r="L512" s="182"/>
      <c r="M512" s="182"/>
      <c r="N512" s="182"/>
      <c r="O512" s="182"/>
      <c r="P512" s="182"/>
      <c r="Q512" s="182"/>
      <c r="R512" s="182"/>
      <c r="S512" s="182"/>
      <c r="T512" s="182"/>
      <c r="U512" s="183"/>
    </row>
    <row r="513" spans="2:21" x14ac:dyDescent="0.25">
      <c r="B513" s="180"/>
      <c r="C513" s="163"/>
      <c r="D513" s="182"/>
      <c r="E513" s="182"/>
      <c r="F513" s="182"/>
      <c r="G513" s="182"/>
      <c r="H513" s="182"/>
      <c r="I513" s="182"/>
      <c r="J513" s="182"/>
      <c r="K513" s="182"/>
      <c r="L513" s="182"/>
      <c r="M513" s="182"/>
      <c r="N513" s="182"/>
      <c r="O513" s="182"/>
      <c r="P513" s="182"/>
      <c r="Q513" s="182"/>
      <c r="R513" s="182"/>
      <c r="S513" s="182"/>
      <c r="T513" s="182"/>
      <c r="U513" s="183"/>
    </row>
    <row r="514" spans="2:21" x14ac:dyDescent="0.25">
      <c r="B514" s="180"/>
      <c r="C514" s="163"/>
      <c r="D514" s="182"/>
      <c r="E514" s="182"/>
      <c r="F514" s="182"/>
      <c r="G514" s="182"/>
      <c r="H514" s="182"/>
      <c r="I514" s="182"/>
      <c r="J514" s="182"/>
      <c r="K514" s="182"/>
      <c r="L514" s="182"/>
      <c r="M514" s="182"/>
      <c r="N514" s="182"/>
      <c r="O514" s="182"/>
      <c r="P514" s="182"/>
      <c r="Q514" s="182"/>
      <c r="R514" s="182"/>
      <c r="S514" s="182"/>
      <c r="T514" s="182"/>
      <c r="U514" s="183"/>
    </row>
    <row r="515" spans="2:21" x14ac:dyDescent="0.25">
      <c r="B515" s="180"/>
      <c r="C515" s="163"/>
      <c r="D515" s="182"/>
      <c r="E515" s="182"/>
      <c r="F515" s="182"/>
      <c r="G515" s="182"/>
      <c r="H515" s="182"/>
      <c r="I515" s="182"/>
      <c r="J515" s="182"/>
      <c r="K515" s="182"/>
      <c r="L515" s="182"/>
      <c r="M515" s="182"/>
      <c r="N515" s="182"/>
      <c r="O515" s="182"/>
      <c r="P515" s="182"/>
      <c r="Q515" s="182"/>
      <c r="R515" s="182"/>
      <c r="S515" s="182"/>
      <c r="T515" s="182"/>
      <c r="U515" s="183"/>
    </row>
    <row r="516" spans="2:21" x14ac:dyDescent="0.25">
      <c r="B516" s="180"/>
      <c r="C516" s="163"/>
      <c r="D516" s="182"/>
      <c r="E516" s="182"/>
      <c r="F516" s="182"/>
      <c r="G516" s="182"/>
      <c r="H516" s="182"/>
      <c r="I516" s="182"/>
      <c r="J516" s="182"/>
      <c r="K516" s="182"/>
      <c r="L516" s="182"/>
      <c r="M516" s="182"/>
      <c r="N516" s="182"/>
      <c r="O516" s="182"/>
      <c r="P516" s="182"/>
      <c r="Q516" s="182"/>
      <c r="R516" s="182"/>
      <c r="S516" s="182"/>
      <c r="T516" s="182"/>
      <c r="U516" s="183"/>
    </row>
    <row r="517" spans="2:21" x14ac:dyDescent="0.25">
      <c r="B517" s="180"/>
      <c r="C517" s="163"/>
      <c r="D517" s="182"/>
      <c r="E517" s="182"/>
      <c r="F517" s="182"/>
      <c r="G517" s="182"/>
      <c r="H517" s="182"/>
      <c r="I517" s="182"/>
      <c r="J517" s="182"/>
      <c r="K517" s="182"/>
      <c r="L517" s="182"/>
      <c r="M517" s="182"/>
      <c r="N517" s="182"/>
      <c r="O517" s="182"/>
      <c r="P517" s="182"/>
      <c r="Q517" s="182"/>
      <c r="R517" s="182"/>
      <c r="S517" s="182"/>
      <c r="T517" s="182"/>
      <c r="U517" s="183"/>
    </row>
    <row r="518" spans="2:21" x14ac:dyDescent="0.25">
      <c r="B518" s="180"/>
      <c r="C518" s="163"/>
      <c r="D518" s="182"/>
      <c r="E518" s="182"/>
      <c r="F518" s="182"/>
      <c r="G518" s="182"/>
      <c r="H518" s="182"/>
      <c r="I518" s="182"/>
      <c r="J518" s="182"/>
      <c r="K518" s="182"/>
      <c r="L518" s="182"/>
      <c r="M518" s="182"/>
      <c r="N518" s="182"/>
      <c r="O518" s="182"/>
      <c r="P518" s="182"/>
      <c r="Q518" s="182"/>
      <c r="R518" s="182"/>
      <c r="S518" s="182"/>
      <c r="T518" s="182"/>
      <c r="U518" s="183"/>
    </row>
    <row r="519" spans="2:21" x14ac:dyDescent="0.25">
      <c r="B519" s="180"/>
      <c r="C519" s="163"/>
      <c r="D519" s="182"/>
      <c r="E519" s="182"/>
      <c r="F519" s="182"/>
      <c r="G519" s="182"/>
      <c r="H519" s="182"/>
      <c r="I519" s="182"/>
      <c r="J519" s="182"/>
      <c r="K519" s="182"/>
      <c r="L519" s="182"/>
      <c r="M519" s="182"/>
      <c r="N519" s="182"/>
      <c r="O519" s="182"/>
      <c r="P519" s="182"/>
      <c r="Q519" s="182"/>
      <c r="R519" s="182"/>
      <c r="S519" s="182"/>
      <c r="T519" s="182"/>
      <c r="U519" s="183"/>
    </row>
    <row r="520" spans="2:21" x14ac:dyDescent="0.25">
      <c r="B520" s="180"/>
      <c r="C520" s="163"/>
      <c r="D520" s="182"/>
      <c r="E520" s="182"/>
      <c r="F520" s="182"/>
      <c r="G520" s="182"/>
      <c r="H520" s="182"/>
      <c r="I520" s="182"/>
      <c r="J520" s="182"/>
      <c r="K520" s="182"/>
      <c r="L520" s="182"/>
      <c r="M520" s="182"/>
      <c r="N520" s="182"/>
      <c r="O520" s="182"/>
      <c r="P520" s="182"/>
      <c r="Q520" s="182"/>
      <c r="R520" s="182"/>
      <c r="S520" s="182"/>
      <c r="T520" s="182"/>
      <c r="U520" s="183"/>
    </row>
    <row r="521" spans="2:21" x14ac:dyDescent="0.25">
      <c r="B521" s="180"/>
      <c r="C521" s="163"/>
      <c r="D521" s="182"/>
      <c r="E521" s="182"/>
      <c r="F521" s="182"/>
      <c r="G521" s="182"/>
      <c r="H521" s="182"/>
      <c r="I521" s="182"/>
      <c r="J521" s="182"/>
      <c r="K521" s="182"/>
      <c r="L521" s="182"/>
      <c r="M521" s="182"/>
      <c r="N521" s="182"/>
      <c r="O521" s="182"/>
      <c r="P521" s="182"/>
      <c r="Q521" s="182"/>
      <c r="R521" s="182"/>
      <c r="S521" s="182"/>
      <c r="T521" s="182"/>
      <c r="U521" s="183"/>
    </row>
    <row r="522" spans="2:21" x14ac:dyDescent="0.25">
      <c r="B522" s="180"/>
      <c r="C522" s="163"/>
      <c r="D522" s="182"/>
      <c r="E522" s="182"/>
      <c r="F522" s="182"/>
      <c r="G522" s="182"/>
      <c r="H522" s="182"/>
      <c r="I522" s="182"/>
      <c r="J522" s="182"/>
      <c r="K522" s="182"/>
      <c r="L522" s="182"/>
      <c r="M522" s="182"/>
      <c r="N522" s="182"/>
      <c r="O522" s="182"/>
      <c r="P522" s="182"/>
      <c r="Q522" s="182"/>
      <c r="R522" s="182"/>
      <c r="S522" s="182"/>
      <c r="T522" s="182"/>
      <c r="U522" s="183"/>
    </row>
    <row r="523" spans="2:21" x14ac:dyDescent="0.25">
      <c r="B523" s="180"/>
      <c r="C523" s="163"/>
      <c r="D523" s="182"/>
      <c r="E523" s="182"/>
      <c r="F523" s="182"/>
      <c r="G523" s="182"/>
      <c r="H523" s="182"/>
      <c r="I523" s="182"/>
      <c r="J523" s="182"/>
      <c r="K523" s="182"/>
      <c r="L523" s="182"/>
      <c r="M523" s="182"/>
      <c r="N523" s="182"/>
      <c r="O523" s="182"/>
      <c r="P523" s="182"/>
      <c r="Q523" s="182"/>
      <c r="R523" s="182"/>
      <c r="S523" s="182"/>
      <c r="T523" s="182"/>
      <c r="U523" s="183"/>
    </row>
    <row r="524" spans="2:21" x14ac:dyDescent="0.25">
      <c r="B524" s="180"/>
      <c r="C524" s="163"/>
      <c r="D524" s="182"/>
      <c r="E524" s="182"/>
      <c r="F524" s="182"/>
      <c r="G524" s="182"/>
      <c r="H524" s="182"/>
      <c r="I524" s="182"/>
      <c r="J524" s="182"/>
      <c r="K524" s="182"/>
      <c r="L524" s="182"/>
      <c r="M524" s="182"/>
      <c r="N524" s="182"/>
      <c r="O524" s="182"/>
      <c r="P524" s="182"/>
      <c r="Q524" s="182"/>
      <c r="R524" s="182"/>
      <c r="S524" s="182"/>
      <c r="T524" s="182"/>
      <c r="U524" s="183"/>
    </row>
    <row r="525" spans="2:21" x14ac:dyDescent="0.25">
      <c r="B525" s="180"/>
      <c r="C525" s="163"/>
      <c r="D525" s="182"/>
      <c r="E525" s="182"/>
      <c r="F525" s="182"/>
      <c r="G525" s="182"/>
      <c r="H525" s="182"/>
      <c r="I525" s="182"/>
      <c r="J525" s="182"/>
      <c r="K525" s="182"/>
      <c r="L525" s="182"/>
      <c r="M525" s="182"/>
      <c r="N525" s="182"/>
      <c r="O525" s="182"/>
      <c r="P525" s="182"/>
      <c r="Q525" s="182"/>
      <c r="R525" s="182"/>
      <c r="S525" s="182"/>
      <c r="T525" s="182"/>
      <c r="U525" s="183"/>
    </row>
    <row r="526" spans="2:21" x14ac:dyDescent="0.25">
      <c r="B526" s="180"/>
      <c r="C526" s="163"/>
      <c r="D526" s="182"/>
      <c r="E526" s="182"/>
      <c r="F526" s="182"/>
      <c r="G526" s="182"/>
      <c r="H526" s="182"/>
      <c r="I526" s="182"/>
      <c r="J526" s="182"/>
      <c r="K526" s="182"/>
      <c r="L526" s="182"/>
      <c r="M526" s="182"/>
      <c r="N526" s="182"/>
      <c r="O526" s="182"/>
      <c r="P526" s="182"/>
      <c r="Q526" s="182"/>
      <c r="R526" s="182"/>
      <c r="S526" s="182"/>
      <c r="T526" s="182"/>
      <c r="U526" s="183"/>
    </row>
    <row r="527" spans="2:21" x14ac:dyDescent="0.25">
      <c r="B527" s="180"/>
      <c r="C527" s="163"/>
      <c r="D527" s="182"/>
      <c r="E527" s="182"/>
      <c r="F527" s="182"/>
      <c r="G527" s="182"/>
      <c r="H527" s="182"/>
      <c r="I527" s="182"/>
      <c r="J527" s="182"/>
      <c r="K527" s="182"/>
      <c r="L527" s="182"/>
      <c r="M527" s="182"/>
      <c r="N527" s="182"/>
      <c r="O527" s="182"/>
      <c r="P527" s="182"/>
      <c r="Q527" s="182"/>
      <c r="R527" s="182"/>
      <c r="S527" s="182"/>
      <c r="T527" s="182"/>
      <c r="U527" s="183"/>
    </row>
    <row r="528" spans="2:21" x14ac:dyDescent="0.25">
      <c r="B528" s="180"/>
      <c r="C528" s="163"/>
      <c r="D528" s="182"/>
      <c r="E528" s="182"/>
      <c r="F528" s="182"/>
      <c r="G528" s="182"/>
      <c r="H528" s="182"/>
      <c r="I528" s="182"/>
      <c r="J528" s="182"/>
      <c r="K528" s="182"/>
      <c r="L528" s="182"/>
      <c r="M528" s="182"/>
      <c r="N528" s="182"/>
      <c r="O528" s="182"/>
      <c r="P528" s="182"/>
      <c r="Q528" s="182"/>
      <c r="R528" s="182"/>
      <c r="S528" s="182"/>
      <c r="T528" s="182"/>
      <c r="U528" s="183"/>
    </row>
    <row r="529" spans="2:21" x14ac:dyDescent="0.25">
      <c r="B529" s="180"/>
      <c r="C529" s="163"/>
      <c r="D529" s="182"/>
      <c r="E529" s="182"/>
      <c r="F529" s="182"/>
      <c r="G529" s="182"/>
      <c r="H529" s="182"/>
      <c r="I529" s="182"/>
      <c r="J529" s="182"/>
      <c r="K529" s="182"/>
      <c r="L529" s="182"/>
      <c r="M529" s="182"/>
      <c r="N529" s="182"/>
      <c r="O529" s="182"/>
      <c r="P529" s="182"/>
      <c r="Q529" s="182"/>
      <c r="R529" s="182"/>
      <c r="S529" s="182"/>
      <c r="T529" s="182"/>
      <c r="U529" s="183"/>
    </row>
    <row r="530" spans="2:21" x14ac:dyDescent="0.25">
      <c r="B530" s="180"/>
      <c r="C530" s="163"/>
      <c r="D530" s="182"/>
      <c r="E530" s="182"/>
      <c r="F530" s="182"/>
      <c r="G530" s="182"/>
      <c r="H530" s="182"/>
      <c r="I530" s="182"/>
      <c r="J530" s="182"/>
      <c r="K530" s="182"/>
      <c r="L530" s="182"/>
      <c r="M530" s="182"/>
      <c r="N530" s="182"/>
      <c r="O530" s="182"/>
      <c r="P530" s="182"/>
      <c r="Q530" s="182"/>
      <c r="R530" s="182"/>
      <c r="S530" s="182"/>
      <c r="T530" s="182"/>
      <c r="U530" s="183"/>
    </row>
    <row r="531" spans="2:21" x14ac:dyDescent="0.25">
      <c r="B531" s="180"/>
      <c r="C531" s="163"/>
      <c r="D531" s="182"/>
      <c r="E531" s="182"/>
      <c r="F531" s="182"/>
      <c r="G531" s="182"/>
      <c r="H531" s="182"/>
      <c r="I531" s="182"/>
      <c r="J531" s="182"/>
      <c r="K531" s="182"/>
      <c r="L531" s="182"/>
      <c r="M531" s="182"/>
      <c r="N531" s="182"/>
      <c r="O531" s="182"/>
      <c r="P531" s="182"/>
      <c r="Q531" s="182"/>
      <c r="R531" s="182"/>
      <c r="S531" s="182"/>
      <c r="T531" s="182"/>
      <c r="U531" s="183"/>
    </row>
    <row r="532" spans="2:21" x14ac:dyDescent="0.25">
      <c r="B532" s="180"/>
      <c r="C532" s="163"/>
      <c r="D532" s="182"/>
      <c r="E532" s="182"/>
      <c r="F532" s="182"/>
      <c r="G532" s="182"/>
      <c r="H532" s="182"/>
      <c r="I532" s="182"/>
      <c r="J532" s="182"/>
      <c r="K532" s="182"/>
      <c r="L532" s="182"/>
      <c r="M532" s="182"/>
      <c r="N532" s="182"/>
      <c r="O532" s="182"/>
      <c r="P532" s="182"/>
      <c r="Q532" s="182"/>
      <c r="R532" s="182"/>
      <c r="S532" s="182"/>
      <c r="T532" s="182"/>
      <c r="U532" s="183"/>
    </row>
    <row r="533" spans="2:21" x14ac:dyDescent="0.25">
      <c r="B533" s="180"/>
      <c r="C533" s="163"/>
      <c r="D533" s="182"/>
      <c r="E533" s="182"/>
      <c r="F533" s="182"/>
      <c r="G533" s="182"/>
      <c r="H533" s="182"/>
      <c r="I533" s="182"/>
      <c r="J533" s="182"/>
      <c r="K533" s="182"/>
      <c r="L533" s="182"/>
      <c r="M533" s="182"/>
      <c r="N533" s="182"/>
      <c r="O533" s="182"/>
      <c r="P533" s="182"/>
      <c r="Q533" s="182"/>
      <c r="R533" s="182"/>
      <c r="S533" s="182"/>
      <c r="T533" s="182"/>
      <c r="U533" s="183"/>
    </row>
    <row r="534" spans="2:21" x14ac:dyDescent="0.25">
      <c r="B534" s="180"/>
      <c r="C534" s="163"/>
      <c r="D534" s="182"/>
      <c r="E534" s="182"/>
      <c r="F534" s="182"/>
      <c r="G534" s="182"/>
      <c r="H534" s="182"/>
      <c r="I534" s="182"/>
      <c r="J534" s="182"/>
      <c r="K534" s="182"/>
      <c r="L534" s="182"/>
      <c r="M534" s="182"/>
      <c r="N534" s="182"/>
      <c r="O534" s="182"/>
      <c r="P534" s="182"/>
      <c r="Q534" s="182"/>
      <c r="R534" s="182"/>
      <c r="S534" s="182"/>
      <c r="T534" s="182"/>
      <c r="U534" s="183"/>
    </row>
    <row r="535" spans="2:21" x14ac:dyDescent="0.25">
      <c r="B535" s="180"/>
      <c r="C535" s="163"/>
      <c r="D535" s="182"/>
      <c r="E535" s="182"/>
      <c r="F535" s="182"/>
      <c r="G535" s="182"/>
      <c r="H535" s="182"/>
      <c r="I535" s="182"/>
      <c r="J535" s="182"/>
      <c r="K535" s="182"/>
      <c r="L535" s="182"/>
      <c r="M535" s="182"/>
      <c r="N535" s="182"/>
      <c r="O535" s="182"/>
      <c r="P535" s="182"/>
      <c r="Q535" s="182"/>
      <c r="R535" s="182"/>
      <c r="S535" s="182"/>
      <c r="T535" s="182"/>
      <c r="U535" s="183"/>
    </row>
    <row r="536" spans="2:21" x14ac:dyDescent="0.25">
      <c r="B536" s="180"/>
      <c r="C536" s="163"/>
      <c r="D536" s="182"/>
      <c r="E536" s="182"/>
      <c r="F536" s="182"/>
      <c r="G536" s="182"/>
      <c r="H536" s="182"/>
      <c r="I536" s="182"/>
      <c r="J536" s="182"/>
      <c r="K536" s="182"/>
      <c r="L536" s="182"/>
      <c r="M536" s="182"/>
      <c r="N536" s="182"/>
      <c r="O536" s="182"/>
      <c r="P536" s="182"/>
      <c r="Q536" s="182"/>
      <c r="R536" s="182"/>
      <c r="S536" s="182"/>
      <c r="T536" s="182"/>
      <c r="U536" s="183"/>
    </row>
    <row r="537" spans="2:21" x14ac:dyDescent="0.25">
      <c r="B537" s="180"/>
      <c r="C537" s="163"/>
      <c r="D537" s="182"/>
      <c r="E537" s="182"/>
      <c r="F537" s="182"/>
      <c r="G537" s="182"/>
      <c r="H537" s="182"/>
      <c r="I537" s="182"/>
      <c r="J537" s="182"/>
      <c r="K537" s="182"/>
      <c r="L537" s="182"/>
      <c r="M537" s="182"/>
      <c r="N537" s="182"/>
      <c r="O537" s="182"/>
      <c r="P537" s="182"/>
      <c r="Q537" s="182"/>
      <c r="R537" s="182"/>
      <c r="S537" s="182"/>
      <c r="T537" s="182"/>
      <c r="U537" s="183"/>
    </row>
    <row r="538" spans="2:21" x14ac:dyDescent="0.25">
      <c r="D538" s="183"/>
      <c r="E538" s="183"/>
      <c r="F538" s="183"/>
      <c r="G538" s="183"/>
      <c r="H538" s="183"/>
      <c r="I538" s="183"/>
      <c r="J538" s="183"/>
      <c r="K538" s="183"/>
      <c r="L538" s="183"/>
      <c r="M538" s="183"/>
      <c r="N538" s="183"/>
      <c r="O538" s="183"/>
      <c r="P538" s="183"/>
      <c r="Q538" s="183"/>
      <c r="R538" s="183"/>
      <c r="S538" s="183"/>
      <c r="T538" s="183"/>
      <c r="U538" s="183"/>
    </row>
    <row r="539" spans="2:21" x14ac:dyDescent="0.25">
      <c r="D539" s="183"/>
      <c r="E539" s="183"/>
      <c r="F539" s="183"/>
      <c r="G539" s="183"/>
      <c r="H539" s="183"/>
      <c r="I539" s="183"/>
      <c r="J539" s="183"/>
      <c r="K539" s="183"/>
      <c r="L539" s="183"/>
      <c r="M539" s="183"/>
      <c r="N539" s="183"/>
      <c r="O539" s="183"/>
      <c r="P539" s="183"/>
      <c r="Q539" s="183"/>
      <c r="R539" s="183"/>
      <c r="S539" s="183"/>
      <c r="T539" s="183"/>
      <c r="U539" s="183"/>
    </row>
    <row r="540" spans="2:21" x14ac:dyDescent="0.25">
      <c r="D540" s="183"/>
      <c r="E540" s="183"/>
      <c r="F540" s="183"/>
      <c r="G540" s="183"/>
      <c r="H540" s="183"/>
      <c r="I540" s="183"/>
      <c r="J540" s="183"/>
      <c r="K540" s="183"/>
      <c r="L540" s="183"/>
      <c r="M540" s="183"/>
      <c r="N540" s="183"/>
      <c r="O540" s="183"/>
      <c r="P540" s="183"/>
      <c r="Q540" s="183"/>
      <c r="R540" s="183"/>
      <c r="S540" s="183"/>
      <c r="T540" s="183"/>
      <c r="U540" s="183"/>
    </row>
    <row r="541" spans="2:21" x14ac:dyDescent="0.25">
      <c r="D541" s="183"/>
      <c r="E541" s="183"/>
      <c r="F541" s="183"/>
      <c r="G541" s="183"/>
      <c r="H541" s="183"/>
      <c r="I541" s="183"/>
      <c r="J541" s="183"/>
      <c r="K541" s="183"/>
      <c r="L541" s="183"/>
      <c r="M541" s="183"/>
      <c r="N541" s="183"/>
      <c r="O541" s="183"/>
      <c r="P541" s="183"/>
      <c r="Q541" s="183"/>
      <c r="R541" s="183"/>
      <c r="S541" s="183"/>
      <c r="T541" s="183"/>
      <c r="U541" s="183"/>
    </row>
    <row r="542" spans="2:21" x14ac:dyDescent="0.25">
      <c r="D542" s="183"/>
      <c r="E542" s="183"/>
      <c r="F542" s="183"/>
      <c r="G542" s="183"/>
      <c r="H542" s="183"/>
      <c r="I542" s="183"/>
      <c r="J542" s="183"/>
      <c r="K542" s="183"/>
      <c r="L542" s="183"/>
      <c r="M542" s="183"/>
      <c r="N542" s="183"/>
      <c r="O542" s="183"/>
      <c r="P542" s="183"/>
      <c r="Q542" s="183"/>
      <c r="R542" s="183"/>
      <c r="S542" s="183"/>
      <c r="T542" s="183"/>
      <c r="U542" s="183"/>
    </row>
    <row r="543" spans="2:21" x14ac:dyDescent="0.25">
      <c r="D543" s="183"/>
      <c r="E543" s="183"/>
      <c r="F543" s="183"/>
      <c r="G543" s="183"/>
      <c r="H543" s="183"/>
      <c r="I543" s="183"/>
      <c r="J543" s="183"/>
      <c r="K543" s="183"/>
      <c r="L543" s="183"/>
      <c r="M543" s="183"/>
      <c r="N543" s="183"/>
      <c r="O543" s="183"/>
      <c r="P543" s="183"/>
      <c r="Q543" s="183"/>
      <c r="R543" s="183"/>
      <c r="S543" s="183"/>
      <c r="T543" s="183"/>
      <c r="U543" s="183"/>
    </row>
    <row r="544" spans="2:21" x14ac:dyDescent="0.25">
      <c r="D544" s="183"/>
      <c r="E544" s="183"/>
      <c r="F544" s="183"/>
      <c r="G544" s="183"/>
      <c r="H544" s="183"/>
      <c r="I544" s="183"/>
      <c r="J544" s="183"/>
      <c r="K544" s="183"/>
      <c r="L544" s="183"/>
      <c r="M544" s="183"/>
      <c r="N544" s="183"/>
      <c r="O544" s="183"/>
      <c r="P544" s="183"/>
      <c r="Q544" s="183"/>
      <c r="R544" s="183"/>
      <c r="S544" s="183"/>
      <c r="T544" s="183"/>
      <c r="U544" s="183"/>
    </row>
    <row r="545" spans="4:21" x14ac:dyDescent="0.25">
      <c r="D545" s="183"/>
      <c r="E545" s="183"/>
      <c r="F545" s="183"/>
      <c r="G545" s="183"/>
      <c r="H545" s="183"/>
      <c r="I545" s="183"/>
      <c r="J545" s="183"/>
      <c r="K545" s="183"/>
      <c r="L545" s="183"/>
      <c r="M545" s="183"/>
      <c r="N545" s="183"/>
      <c r="O545" s="183"/>
      <c r="P545" s="183"/>
      <c r="Q545" s="183"/>
      <c r="R545" s="183"/>
      <c r="S545" s="183"/>
      <c r="T545" s="183"/>
      <c r="U545" s="183"/>
    </row>
    <row r="546" spans="4:21" x14ac:dyDescent="0.25">
      <c r="D546" s="183"/>
      <c r="E546" s="183"/>
      <c r="F546" s="183"/>
      <c r="G546" s="183"/>
      <c r="H546" s="183"/>
      <c r="I546" s="183"/>
      <c r="J546" s="183"/>
      <c r="K546" s="183"/>
      <c r="L546" s="183"/>
      <c r="M546" s="183"/>
      <c r="N546" s="183"/>
      <c r="O546" s="183"/>
      <c r="P546" s="183"/>
      <c r="Q546" s="183"/>
      <c r="R546" s="183"/>
      <c r="S546" s="183"/>
      <c r="T546" s="183"/>
      <c r="U546" s="183"/>
    </row>
    <row r="547" spans="4:21" x14ac:dyDescent="0.25">
      <c r="D547" s="183"/>
      <c r="E547" s="183"/>
      <c r="F547" s="183"/>
      <c r="G547" s="183"/>
      <c r="H547" s="183"/>
      <c r="I547" s="183"/>
      <c r="J547" s="183"/>
      <c r="K547" s="183"/>
      <c r="L547" s="183"/>
      <c r="M547" s="183"/>
      <c r="N547" s="183"/>
      <c r="O547" s="183"/>
      <c r="P547" s="183"/>
      <c r="Q547" s="183"/>
      <c r="R547" s="183"/>
      <c r="S547" s="183"/>
      <c r="T547" s="183"/>
      <c r="U547" s="183"/>
    </row>
    <row r="548" spans="4:21" x14ac:dyDescent="0.25">
      <c r="D548" s="183"/>
      <c r="E548" s="183"/>
      <c r="F548" s="183"/>
      <c r="G548" s="183"/>
      <c r="H548" s="183"/>
      <c r="I548" s="183"/>
      <c r="J548" s="183"/>
      <c r="K548" s="183"/>
      <c r="L548" s="183"/>
      <c r="M548" s="183"/>
      <c r="N548" s="183"/>
      <c r="O548" s="183"/>
      <c r="P548" s="183"/>
      <c r="Q548" s="183"/>
      <c r="R548" s="183"/>
      <c r="S548" s="183"/>
      <c r="T548" s="183"/>
      <c r="U548" s="183"/>
    </row>
    <row r="549" spans="4:21" x14ac:dyDescent="0.25">
      <c r="D549" s="183"/>
      <c r="E549" s="183"/>
      <c r="F549" s="183"/>
      <c r="G549" s="183"/>
      <c r="H549" s="183"/>
      <c r="I549" s="183"/>
      <c r="J549" s="183"/>
      <c r="K549" s="183"/>
      <c r="L549" s="183"/>
      <c r="M549" s="183"/>
      <c r="N549" s="183"/>
      <c r="O549" s="183"/>
      <c r="P549" s="183"/>
      <c r="Q549" s="183"/>
      <c r="R549" s="183"/>
      <c r="S549" s="183"/>
      <c r="T549" s="183"/>
      <c r="U549" s="183"/>
    </row>
    <row r="550" spans="4:21" x14ac:dyDescent="0.25">
      <c r="D550" s="183"/>
      <c r="E550" s="183"/>
      <c r="F550" s="183"/>
      <c r="G550" s="183"/>
      <c r="H550" s="183"/>
      <c r="I550" s="183"/>
      <c r="J550" s="183"/>
      <c r="K550" s="183"/>
      <c r="L550" s="183"/>
      <c r="M550" s="183"/>
      <c r="N550" s="183"/>
      <c r="O550" s="183"/>
      <c r="P550" s="183"/>
      <c r="Q550" s="183"/>
      <c r="R550" s="183"/>
      <c r="S550" s="183"/>
      <c r="T550" s="183"/>
      <c r="U550" s="183"/>
    </row>
    <row r="551" spans="4:21" x14ac:dyDescent="0.25">
      <c r="D551" s="183"/>
      <c r="E551" s="183"/>
      <c r="F551" s="183"/>
      <c r="G551" s="183"/>
      <c r="H551" s="183"/>
      <c r="I551" s="183"/>
      <c r="J551" s="183"/>
      <c r="K551" s="183"/>
      <c r="L551" s="183"/>
      <c r="M551" s="183"/>
      <c r="N551" s="183"/>
      <c r="O551" s="183"/>
      <c r="P551" s="183"/>
      <c r="Q551" s="183"/>
      <c r="R551" s="183"/>
      <c r="S551" s="183"/>
      <c r="T551" s="183"/>
      <c r="U551" s="183"/>
    </row>
    <row r="552" spans="4:21" x14ac:dyDescent="0.25">
      <c r="D552" s="183"/>
      <c r="E552" s="183"/>
      <c r="F552" s="183"/>
      <c r="G552" s="183"/>
      <c r="H552" s="183"/>
      <c r="I552" s="183"/>
      <c r="J552" s="183"/>
      <c r="K552" s="183"/>
      <c r="L552" s="183"/>
      <c r="M552" s="183"/>
      <c r="N552" s="183"/>
      <c r="O552" s="183"/>
      <c r="P552" s="183"/>
      <c r="Q552" s="183"/>
      <c r="R552" s="183"/>
      <c r="S552" s="183"/>
      <c r="T552" s="183"/>
      <c r="U552" s="183"/>
    </row>
    <row r="553" spans="4:21" x14ac:dyDescent="0.25">
      <c r="D553" s="183"/>
      <c r="E553" s="183"/>
      <c r="F553" s="183"/>
      <c r="G553" s="183"/>
      <c r="H553" s="183"/>
      <c r="I553" s="183"/>
      <c r="J553" s="183"/>
      <c r="K553" s="183"/>
      <c r="L553" s="183"/>
      <c r="M553" s="183"/>
      <c r="N553" s="183"/>
      <c r="O553" s="183"/>
      <c r="P553" s="183"/>
      <c r="Q553" s="183"/>
      <c r="R553" s="183"/>
      <c r="S553" s="183"/>
      <c r="T553" s="183"/>
      <c r="U553" s="183"/>
    </row>
    <row r="554" spans="4:21" x14ac:dyDescent="0.25">
      <c r="D554" s="183"/>
      <c r="E554" s="183"/>
      <c r="F554" s="183"/>
      <c r="G554" s="183"/>
      <c r="H554" s="183"/>
      <c r="I554" s="183"/>
      <c r="J554" s="183"/>
      <c r="K554" s="183"/>
      <c r="L554" s="183"/>
      <c r="M554" s="183"/>
      <c r="N554" s="183"/>
      <c r="O554" s="183"/>
      <c r="P554" s="183"/>
      <c r="Q554" s="183"/>
      <c r="R554" s="183"/>
      <c r="S554" s="183"/>
      <c r="T554" s="183"/>
      <c r="U554" s="183"/>
    </row>
    <row r="555" spans="4:21" x14ac:dyDescent="0.25">
      <c r="D555" s="183"/>
      <c r="E555" s="183"/>
      <c r="F555" s="183"/>
      <c r="G555" s="183"/>
      <c r="H555" s="183"/>
      <c r="I555" s="183"/>
      <c r="J555" s="183"/>
      <c r="K555" s="183"/>
      <c r="L555" s="183"/>
      <c r="M555" s="183"/>
      <c r="N555" s="183"/>
      <c r="O555" s="183"/>
      <c r="P555" s="183"/>
      <c r="Q555" s="183"/>
      <c r="R555" s="183"/>
      <c r="S555" s="183"/>
      <c r="T555" s="183"/>
      <c r="U555" s="183"/>
    </row>
    <row r="556" spans="4:21" x14ac:dyDescent="0.25">
      <c r="D556" s="183"/>
      <c r="E556" s="183"/>
      <c r="F556" s="183"/>
      <c r="G556" s="183"/>
      <c r="H556" s="183"/>
      <c r="I556" s="183"/>
      <c r="J556" s="183"/>
      <c r="K556" s="183"/>
      <c r="L556" s="183"/>
      <c r="M556" s="183"/>
      <c r="N556" s="183"/>
      <c r="O556" s="183"/>
      <c r="P556" s="183"/>
      <c r="Q556" s="183"/>
      <c r="R556" s="183"/>
      <c r="S556" s="183"/>
      <c r="T556" s="183"/>
      <c r="U556" s="183"/>
    </row>
    <row r="557" spans="4:21" x14ac:dyDescent="0.25">
      <c r="D557" s="183"/>
      <c r="E557" s="183"/>
      <c r="F557" s="183"/>
      <c r="G557" s="183"/>
      <c r="H557" s="183"/>
      <c r="I557" s="183"/>
      <c r="J557" s="183"/>
      <c r="K557" s="183"/>
      <c r="L557" s="183"/>
      <c r="M557" s="183"/>
      <c r="N557" s="183"/>
      <c r="O557" s="183"/>
      <c r="P557" s="183"/>
      <c r="Q557" s="183"/>
      <c r="R557" s="183"/>
      <c r="S557" s="183"/>
      <c r="T557" s="183"/>
      <c r="U557" s="183"/>
    </row>
    <row r="558" spans="4:21" x14ac:dyDescent="0.25">
      <c r="D558" s="183"/>
      <c r="E558" s="183"/>
      <c r="F558" s="183"/>
      <c r="G558" s="183"/>
      <c r="H558" s="183"/>
      <c r="I558" s="183"/>
      <c r="J558" s="183"/>
      <c r="K558" s="183"/>
      <c r="L558" s="183"/>
      <c r="M558" s="183"/>
      <c r="N558" s="183"/>
      <c r="O558" s="183"/>
      <c r="P558" s="183"/>
      <c r="Q558" s="183"/>
      <c r="R558" s="183"/>
      <c r="S558" s="183"/>
      <c r="T558" s="183"/>
      <c r="U558" s="183"/>
    </row>
    <row r="559" spans="4:21" x14ac:dyDescent="0.25">
      <c r="D559" s="183"/>
      <c r="E559" s="183"/>
      <c r="F559" s="183"/>
      <c r="G559" s="183"/>
      <c r="H559" s="183"/>
      <c r="I559" s="183"/>
      <c r="J559" s="183"/>
      <c r="K559" s="183"/>
      <c r="L559" s="183"/>
      <c r="M559" s="183"/>
      <c r="N559" s="183"/>
      <c r="O559" s="183"/>
      <c r="P559" s="183"/>
      <c r="Q559" s="183"/>
      <c r="R559" s="183"/>
      <c r="S559" s="183"/>
      <c r="T559" s="183"/>
      <c r="U559" s="183"/>
    </row>
    <row r="560" spans="4:21" x14ac:dyDescent="0.25">
      <c r="D560" s="183"/>
      <c r="E560" s="183"/>
      <c r="F560" s="183"/>
      <c r="G560" s="183"/>
      <c r="H560" s="183"/>
      <c r="I560" s="183"/>
      <c r="J560" s="183"/>
      <c r="K560" s="183"/>
      <c r="L560" s="183"/>
      <c r="M560" s="183"/>
      <c r="N560" s="183"/>
      <c r="O560" s="183"/>
      <c r="P560" s="183"/>
      <c r="Q560" s="183"/>
      <c r="R560" s="183"/>
      <c r="S560" s="183"/>
      <c r="T560" s="183"/>
      <c r="U560" s="183"/>
    </row>
    <row r="561" spans="4:21" x14ac:dyDescent="0.25">
      <c r="D561" s="183"/>
      <c r="E561" s="183"/>
      <c r="F561" s="183"/>
      <c r="G561" s="183"/>
      <c r="H561" s="183"/>
      <c r="I561" s="183"/>
      <c r="J561" s="183"/>
      <c r="K561" s="183"/>
      <c r="L561" s="183"/>
      <c r="M561" s="183"/>
      <c r="N561" s="183"/>
      <c r="O561" s="183"/>
      <c r="P561" s="183"/>
      <c r="Q561" s="183"/>
      <c r="R561" s="183"/>
      <c r="S561" s="183"/>
      <c r="T561" s="183"/>
      <c r="U561" s="183"/>
    </row>
    <row r="562" spans="4:21" x14ac:dyDescent="0.25">
      <c r="D562" s="183"/>
      <c r="E562" s="183"/>
      <c r="F562" s="183"/>
      <c r="G562" s="183"/>
      <c r="H562" s="183"/>
      <c r="I562" s="183"/>
      <c r="J562" s="183"/>
      <c r="K562" s="183"/>
      <c r="L562" s="183"/>
      <c r="M562" s="183"/>
      <c r="N562" s="183"/>
      <c r="O562" s="183"/>
      <c r="P562" s="183"/>
      <c r="Q562" s="183"/>
      <c r="R562" s="183"/>
      <c r="S562" s="183"/>
      <c r="T562" s="183"/>
      <c r="U562" s="183"/>
    </row>
    <row r="563" spans="4:21" x14ac:dyDescent="0.25">
      <c r="D563" s="183"/>
      <c r="E563" s="183"/>
      <c r="F563" s="183"/>
      <c r="G563" s="183"/>
      <c r="H563" s="183"/>
      <c r="I563" s="183"/>
      <c r="J563" s="183"/>
      <c r="K563" s="183"/>
      <c r="L563" s="183"/>
      <c r="M563" s="183"/>
      <c r="N563" s="183"/>
      <c r="O563" s="183"/>
      <c r="P563" s="183"/>
      <c r="Q563" s="183"/>
      <c r="R563" s="183"/>
      <c r="S563" s="183"/>
      <c r="T563" s="183"/>
      <c r="U563" s="183"/>
    </row>
    <row r="564" spans="4:21" x14ac:dyDescent="0.25">
      <c r="D564" s="183"/>
      <c r="E564" s="183"/>
      <c r="F564" s="183"/>
      <c r="G564" s="183"/>
      <c r="H564" s="183"/>
      <c r="I564" s="183"/>
      <c r="J564" s="183"/>
      <c r="K564" s="183"/>
      <c r="L564" s="183"/>
      <c r="M564" s="183"/>
      <c r="N564" s="183"/>
      <c r="O564" s="183"/>
      <c r="P564" s="183"/>
      <c r="Q564" s="183"/>
      <c r="R564" s="183"/>
      <c r="S564" s="183"/>
      <c r="T564" s="183"/>
      <c r="U564" s="183"/>
    </row>
    <row r="565" spans="4:21" x14ac:dyDescent="0.25">
      <c r="D565" s="183"/>
      <c r="E565" s="183"/>
      <c r="F565" s="183"/>
      <c r="G565" s="183"/>
      <c r="H565" s="183"/>
      <c r="I565" s="183"/>
      <c r="J565" s="183"/>
      <c r="K565" s="183"/>
      <c r="L565" s="183"/>
      <c r="M565" s="183"/>
      <c r="N565" s="183"/>
      <c r="O565" s="183"/>
      <c r="P565" s="183"/>
      <c r="Q565" s="183"/>
      <c r="R565" s="183"/>
      <c r="S565" s="183"/>
      <c r="T565" s="183"/>
      <c r="U565" s="183"/>
    </row>
    <row r="566" spans="4:21" x14ac:dyDescent="0.25">
      <c r="D566" s="183"/>
      <c r="E566" s="183"/>
      <c r="F566" s="183"/>
      <c r="G566" s="183"/>
      <c r="H566" s="183"/>
      <c r="I566" s="183"/>
      <c r="J566" s="183"/>
      <c r="K566" s="183"/>
      <c r="L566" s="183"/>
      <c r="M566" s="183"/>
      <c r="N566" s="183"/>
      <c r="O566" s="183"/>
      <c r="P566" s="183"/>
      <c r="Q566" s="183"/>
      <c r="R566" s="183"/>
      <c r="S566" s="183"/>
      <c r="T566" s="183"/>
      <c r="U566" s="183"/>
    </row>
    <row r="567" spans="4:21" x14ac:dyDescent="0.25">
      <c r="D567" s="183"/>
      <c r="E567" s="183"/>
      <c r="F567" s="183"/>
      <c r="G567" s="183"/>
      <c r="H567" s="183"/>
      <c r="I567" s="183"/>
      <c r="J567" s="183"/>
      <c r="K567" s="183"/>
      <c r="L567" s="183"/>
      <c r="M567" s="183"/>
      <c r="N567" s="183"/>
      <c r="O567" s="183"/>
      <c r="P567" s="183"/>
      <c r="Q567" s="183"/>
      <c r="R567" s="183"/>
      <c r="S567" s="183"/>
      <c r="T567" s="183"/>
      <c r="U567" s="183"/>
    </row>
    <row r="568" spans="4:21" x14ac:dyDescent="0.25">
      <c r="D568" s="183"/>
      <c r="E568" s="183"/>
      <c r="F568" s="183"/>
      <c r="G568" s="183"/>
      <c r="H568" s="183"/>
      <c r="I568" s="183"/>
      <c r="J568" s="183"/>
      <c r="K568" s="183"/>
      <c r="L568" s="183"/>
      <c r="M568" s="183"/>
      <c r="N568" s="183"/>
      <c r="O568" s="183"/>
      <c r="P568" s="183"/>
      <c r="Q568" s="183"/>
      <c r="R568" s="183"/>
      <c r="S568" s="183"/>
      <c r="T568" s="183"/>
      <c r="U568" s="183"/>
    </row>
    <row r="569" spans="4:21" x14ac:dyDescent="0.25">
      <c r="D569" s="183"/>
      <c r="E569" s="183"/>
      <c r="F569" s="183"/>
      <c r="G569" s="183"/>
      <c r="H569" s="183"/>
      <c r="I569" s="183"/>
      <c r="J569" s="183"/>
      <c r="K569" s="183"/>
      <c r="L569" s="183"/>
      <c r="M569" s="183"/>
      <c r="N569" s="183"/>
      <c r="O569" s="183"/>
      <c r="P569" s="183"/>
      <c r="Q569" s="183"/>
      <c r="R569" s="183"/>
      <c r="S569" s="183"/>
      <c r="T569" s="183"/>
      <c r="U569" s="183"/>
    </row>
    <row r="570" spans="4:21" x14ac:dyDescent="0.25">
      <c r="D570" s="183"/>
      <c r="E570" s="183"/>
      <c r="F570" s="183"/>
      <c r="G570" s="183"/>
      <c r="H570" s="183"/>
      <c r="I570" s="183"/>
      <c r="J570" s="183"/>
      <c r="K570" s="183"/>
      <c r="L570" s="183"/>
      <c r="M570" s="183"/>
      <c r="N570" s="183"/>
      <c r="O570" s="183"/>
      <c r="P570" s="183"/>
      <c r="Q570" s="183"/>
      <c r="R570" s="183"/>
      <c r="S570" s="183"/>
      <c r="T570" s="183"/>
      <c r="U570" s="183"/>
    </row>
    <row r="571" spans="4:21" x14ac:dyDescent="0.25">
      <c r="D571" s="183"/>
      <c r="E571" s="183"/>
      <c r="F571" s="183"/>
      <c r="G571" s="183"/>
      <c r="H571" s="183"/>
      <c r="I571" s="183"/>
      <c r="J571" s="183"/>
      <c r="K571" s="183"/>
      <c r="L571" s="183"/>
      <c r="M571" s="183"/>
      <c r="N571" s="183"/>
      <c r="O571" s="183"/>
      <c r="P571" s="183"/>
      <c r="Q571" s="183"/>
      <c r="R571" s="183"/>
      <c r="S571" s="183"/>
      <c r="T571" s="183"/>
      <c r="U571" s="183"/>
    </row>
    <row r="572" spans="4:21" x14ac:dyDescent="0.25">
      <c r="D572" s="183"/>
      <c r="E572" s="183"/>
      <c r="F572" s="183"/>
      <c r="G572" s="183"/>
      <c r="H572" s="183"/>
      <c r="I572" s="183"/>
      <c r="J572" s="183"/>
      <c r="K572" s="183"/>
      <c r="L572" s="183"/>
      <c r="M572" s="183"/>
      <c r="N572" s="183"/>
      <c r="O572" s="183"/>
      <c r="P572" s="183"/>
      <c r="Q572" s="183"/>
      <c r="R572" s="183"/>
      <c r="S572" s="183"/>
      <c r="T572" s="183"/>
      <c r="U572" s="183"/>
    </row>
    <row r="573" spans="4:21" x14ac:dyDescent="0.25">
      <c r="D573" s="183"/>
      <c r="E573" s="183"/>
      <c r="F573" s="183"/>
      <c r="G573" s="183"/>
      <c r="H573" s="183"/>
      <c r="I573" s="183"/>
      <c r="J573" s="183"/>
      <c r="K573" s="183"/>
      <c r="L573" s="183"/>
      <c r="M573" s="183"/>
      <c r="N573" s="183"/>
      <c r="O573" s="183"/>
      <c r="P573" s="183"/>
      <c r="Q573" s="183"/>
      <c r="R573" s="183"/>
      <c r="S573" s="183"/>
      <c r="T573" s="183"/>
      <c r="U573" s="183"/>
    </row>
    <row r="574" spans="4:21" x14ac:dyDescent="0.25">
      <c r="D574" s="183"/>
      <c r="E574" s="183"/>
      <c r="F574" s="183"/>
      <c r="G574" s="183"/>
      <c r="H574" s="183"/>
      <c r="I574" s="183"/>
      <c r="J574" s="183"/>
      <c r="K574" s="183"/>
      <c r="L574" s="183"/>
      <c r="M574" s="183"/>
      <c r="N574" s="183"/>
      <c r="O574" s="183"/>
      <c r="P574" s="183"/>
      <c r="Q574" s="183"/>
      <c r="R574" s="183"/>
      <c r="S574" s="183"/>
      <c r="T574" s="183"/>
      <c r="U574" s="183"/>
    </row>
    <row r="575" spans="4:21" x14ac:dyDescent="0.25">
      <c r="D575" s="183"/>
      <c r="E575" s="183"/>
      <c r="F575" s="183"/>
      <c r="G575" s="183"/>
      <c r="H575" s="183"/>
      <c r="I575" s="183"/>
      <c r="J575" s="183"/>
      <c r="K575" s="183"/>
      <c r="L575" s="183"/>
      <c r="M575" s="183"/>
      <c r="N575" s="183"/>
      <c r="O575" s="183"/>
      <c r="P575" s="183"/>
      <c r="Q575" s="183"/>
      <c r="R575" s="183"/>
      <c r="S575" s="183"/>
      <c r="T575" s="183"/>
      <c r="U575" s="183"/>
    </row>
    <row r="576" spans="4:21" x14ac:dyDescent="0.25">
      <c r="D576" s="183"/>
      <c r="E576" s="183"/>
      <c r="F576" s="183"/>
      <c r="G576" s="183"/>
      <c r="H576" s="183"/>
      <c r="I576" s="183"/>
      <c r="J576" s="183"/>
      <c r="K576" s="183"/>
      <c r="L576" s="183"/>
      <c r="M576" s="183"/>
      <c r="N576" s="183"/>
      <c r="O576" s="183"/>
      <c r="P576" s="183"/>
      <c r="Q576" s="183"/>
      <c r="R576" s="183"/>
      <c r="S576" s="183"/>
      <c r="T576" s="183"/>
      <c r="U576" s="183"/>
    </row>
    <row r="577" spans="4:21" x14ac:dyDescent="0.25">
      <c r="D577" s="183"/>
      <c r="E577" s="183"/>
      <c r="F577" s="183"/>
      <c r="G577" s="183"/>
      <c r="H577" s="183"/>
      <c r="I577" s="183"/>
      <c r="J577" s="183"/>
      <c r="K577" s="183"/>
      <c r="L577" s="183"/>
      <c r="M577" s="183"/>
      <c r="N577" s="183"/>
      <c r="O577" s="183"/>
      <c r="P577" s="183"/>
      <c r="Q577" s="183"/>
      <c r="R577" s="183"/>
      <c r="S577" s="183"/>
      <c r="T577" s="183"/>
      <c r="U577" s="183"/>
    </row>
    <row r="578" spans="4:21" x14ac:dyDescent="0.25">
      <c r="D578" s="183"/>
      <c r="E578" s="183"/>
      <c r="F578" s="183"/>
      <c r="G578" s="183"/>
      <c r="H578" s="183"/>
      <c r="I578" s="183"/>
      <c r="J578" s="183"/>
      <c r="K578" s="183"/>
      <c r="L578" s="183"/>
      <c r="M578" s="183"/>
      <c r="N578" s="183"/>
      <c r="O578" s="183"/>
      <c r="P578" s="183"/>
      <c r="Q578" s="183"/>
      <c r="R578" s="183"/>
      <c r="S578" s="183"/>
      <c r="T578" s="183"/>
      <c r="U578" s="183"/>
    </row>
    <row r="579" spans="4:21" x14ac:dyDescent="0.25">
      <c r="D579" s="183"/>
      <c r="E579" s="183"/>
      <c r="F579" s="183"/>
      <c r="G579" s="183"/>
      <c r="H579" s="183"/>
      <c r="I579" s="183"/>
      <c r="J579" s="183"/>
      <c r="K579" s="183"/>
      <c r="L579" s="183"/>
      <c r="M579" s="183"/>
      <c r="N579" s="183"/>
      <c r="O579" s="183"/>
      <c r="P579" s="183"/>
      <c r="Q579" s="183"/>
      <c r="R579" s="183"/>
      <c r="S579" s="183"/>
      <c r="T579" s="183"/>
      <c r="U579" s="183"/>
    </row>
    <row r="580" spans="4:21" x14ac:dyDescent="0.25">
      <c r="D580" s="183"/>
      <c r="E580" s="183"/>
      <c r="F580" s="183"/>
      <c r="G580" s="183"/>
      <c r="H580" s="183"/>
      <c r="I580" s="183"/>
      <c r="J580" s="183"/>
      <c r="K580" s="183"/>
      <c r="L580" s="183"/>
      <c r="M580" s="183"/>
      <c r="N580" s="183"/>
      <c r="O580" s="183"/>
      <c r="P580" s="183"/>
      <c r="Q580" s="183"/>
      <c r="R580" s="183"/>
      <c r="S580" s="183"/>
      <c r="T580" s="183"/>
      <c r="U580" s="183"/>
    </row>
    <row r="581" spans="4:21" x14ac:dyDescent="0.25">
      <c r="D581" s="183"/>
      <c r="E581" s="183"/>
      <c r="F581" s="183"/>
      <c r="G581" s="183"/>
      <c r="H581" s="183"/>
      <c r="I581" s="183"/>
      <c r="J581" s="183"/>
      <c r="K581" s="183"/>
      <c r="L581" s="183"/>
      <c r="M581" s="183"/>
      <c r="N581" s="183"/>
      <c r="O581" s="183"/>
      <c r="P581" s="183"/>
      <c r="Q581" s="183"/>
      <c r="R581" s="183"/>
      <c r="S581" s="183"/>
      <c r="T581" s="183"/>
      <c r="U581" s="183"/>
    </row>
    <row r="582" spans="4:21" x14ac:dyDescent="0.25">
      <c r="D582" s="183"/>
      <c r="E582" s="183"/>
      <c r="F582" s="183"/>
      <c r="G582" s="183"/>
      <c r="H582" s="183"/>
      <c r="I582" s="183"/>
      <c r="J582" s="183"/>
      <c r="K582" s="183"/>
      <c r="L582" s="183"/>
      <c r="M582" s="183"/>
      <c r="N582" s="183"/>
      <c r="O582" s="183"/>
      <c r="P582" s="183"/>
      <c r="Q582" s="183"/>
      <c r="R582" s="183"/>
      <c r="S582" s="183"/>
      <c r="T582" s="183"/>
      <c r="U582" s="183"/>
    </row>
    <row r="583" spans="4:21" x14ac:dyDescent="0.25">
      <c r="D583" s="183"/>
      <c r="E583" s="183"/>
      <c r="F583" s="183"/>
      <c r="G583" s="183"/>
      <c r="H583" s="183"/>
      <c r="I583" s="183"/>
      <c r="J583" s="183"/>
      <c r="K583" s="183"/>
      <c r="L583" s="183"/>
      <c r="M583" s="183"/>
      <c r="N583" s="183"/>
      <c r="O583" s="183"/>
      <c r="P583" s="183"/>
      <c r="Q583" s="183"/>
      <c r="R583" s="183"/>
      <c r="S583" s="183"/>
      <c r="T583" s="183"/>
      <c r="U583" s="183"/>
    </row>
    <row r="584" spans="4:21" x14ac:dyDescent="0.25">
      <c r="D584" s="183"/>
      <c r="E584" s="183"/>
      <c r="F584" s="183"/>
      <c r="G584" s="183"/>
      <c r="H584" s="183"/>
      <c r="I584" s="183"/>
      <c r="J584" s="183"/>
      <c r="K584" s="183"/>
      <c r="L584" s="183"/>
      <c r="M584" s="183"/>
      <c r="N584" s="183"/>
      <c r="O584" s="183"/>
      <c r="P584" s="183"/>
      <c r="Q584" s="183"/>
      <c r="R584" s="183"/>
      <c r="S584" s="183"/>
      <c r="T584" s="183"/>
      <c r="U584" s="183"/>
    </row>
    <row r="585" spans="4:21" x14ac:dyDescent="0.25">
      <c r="D585" s="183"/>
      <c r="E585" s="183"/>
      <c r="F585" s="183"/>
      <c r="G585" s="183"/>
      <c r="H585" s="183"/>
      <c r="I585" s="183"/>
      <c r="J585" s="183"/>
      <c r="K585" s="183"/>
      <c r="L585" s="183"/>
      <c r="M585" s="183"/>
      <c r="N585" s="183"/>
      <c r="O585" s="183"/>
      <c r="P585" s="183"/>
      <c r="Q585" s="183"/>
      <c r="R585" s="183"/>
      <c r="S585" s="183"/>
      <c r="T585" s="183"/>
      <c r="U585" s="183"/>
    </row>
    <row r="586" spans="4:21" x14ac:dyDescent="0.25">
      <c r="D586" s="183"/>
      <c r="E586" s="183"/>
      <c r="F586" s="183"/>
      <c r="G586" s="183"/>
      <c r="H586" s="183"/>
      <c r="I586" s="183"/>
      <c r="J586" s="183"/>
      <c r="K586" s="183"/>
      <c r="L586" s="183"/>
      <c r="M586" s="183"/>
      <c r="N586" s="183"/>
      <c r="O586" s="183"/>
      <c r="P586" s="183"/>
      <c r="Q586" s="183"/>
      <c r="R586" s="183"/>
      <c r="S586" s="183"/>
      <c r="T586" s="183"/>
      <c r="U586" s="183"/>
    </row>
    <row r="587" spans="4:21" x14ac:dyDescent="0.25">
      <c r="D587" s="183"/>
      <c r="E587" s="183"/>
      <c r="F587" s="183"/>
      <c r="G587" s="183"/>
      <c r="H587" s="183"/>
      <c r="I587" s="183"/>
      <c r="J587" s="183"/>
      <c r="K587" s="183"/>
      <c r="L587" s="183"/>
      <c r="M587" s="183"/>
      <c r="N587" s="183"/>
      <c r="O587" s="183"/>
      <c r="P587" s="183"/>
      <c r="Q587" s="183"/>
      <c r="R587" s="183"/>
      <c r="S587" s="183"/>
      <c r="T587" s="183"/>
      <c r="U587" s="183"/>
    </row>
    <row r="588" spans="4:21" x14ac:dyDescent="0.25">
      <c r="D588" s="183"/>
      <c r="E588" s="183"/>
      <c r="F588" s="183"/>
      <c r="G588" s="183"/>
      <c r="H588" s="183"/>
      <c r="I588" s="183"/>
      <c r="J588" s="183"/>
      <c r="K588" s="183"/>
      <c r="L588" s="183"/>
      <c r="M588" s="183"/>
      <c r="N588" s="183"/>
      <c r="O588" s="183"/>
      <c r="P588" s="183"/>
      <c r="Q588" s="183"/>
      <c r="R588" s="183"/>
      <c r="S588" s="183"/>
      <c r="T588" s="183"/>
      <c r="U588" s="183"/>
    </row>
  </sheetData>
  <sheetProtection insertColumns="0" insertRows="0" deleteColumns="0" deleteRows="0"/>
  <mergeCells count="36">
    <mergeCell ref="A124:B124"/>
    <mergeCell ref="A118:B118"/>
    <mergeCell ref="A121:B121"/>
    <mergeCell ref="A112:B112"/>
    <mergeCell ref="A113:B113"/>
    <mergeCell ref="A114:B114"/>
    <mergeCell ref="A115:B115"/>
    <mergeCell ref="A116:B116"/>
    <mergeCell ref="A53:B53"/>
    <mergeCell ref="A106:B106"/>
    <mergeCell ref="A107:B107"/>
    <mergeCell ref="A108:B108"/>
    <mergeCell ref="A109:B109"/>
    <mergeCell ref="A58:A79"/>
    <mergeCell ref="A110:B110"/>
    <mergeCell ref="A111:B111"/>
    <mergeCell ref="A82:A91"/>
    <mergeCell ref="A80:B80"/>
    <mergeCell ref="A92:B92"/>
    <mergeCell ref="A94:A103"/>
    <mergeCell ref="A104:B104"/>
    <mergeCell ref="A47:B47"/>
    <mergeCell ref="A48:B48"/>
    <mergeCell ref="A49:B49"/>
    <mergeCell ref="A50:B50"/>
    <mergeCell ref="A51:B51"/>
    <mergeCell ref="A31:A33"/>
    <mergeCell ref="A35:A37"/>
    <mergeCell ref="A39:A41"/>
    <mergeCell ref="A43:A45"/>
    <mergeCell ref="A7:A9"/>
    <mergeCell ref="A11:A13"/>
    <mergeCell ref="A15:A17"/>
    <mergeCell ref="A19:A21"/>
    <mergeCell ref="A23:A25"/>
    <mergeCell ref="A27:A29"/>
  </mergeCells>
  <pageMargins left="0.51181102362204722" right="0.31496062992125984" top="0.55118110236220474" bottom="0.55118110236220474" header="0.31496062992125984" footer="0.31496062992125984"/>
  <pageSetup paperSize="9" scale="80" orientation="landscape" r:id="rId1"/>
  <headerFooter>
    <oddHeader>&amp;L&amp;F&amp;C&amp;A&amp;RLk  &amp;P (&amp;N)</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U588"/>
  <sheetViews>
    <sheetView showGridLines="0" zoomScaleNormal="100" workbookViewId="0">
      <pane xSplit="3" ySplit="4" topLeftCell="D90" activePane="bottomRight" state="frozen"/>
      <selection activeCell="BA126" sqref="BA126"/>
      <selection pane="topRight" activeCell="BA126" sqref="BA126"/>
      <selection pane="bottomLeft" activeCell="BA126" sqref="BA126"/>
      <selection pane="bottomRight" activeCell="A109" sqref="A109:B109"/>
    </sheetView>
  </sheetViews>
  <sheetFormatPr defaultColWidth="9.140625" defaultRowHeight="15" outlineLevelRow="1" x14ac:dyDescent="0.25"/>
  <cols>
    <col min="1" max="1" width="20.5703125" style="147" customWidth="1"/>
    <col min="2" max="2" width="19.42578125" style="146" customWidth="1"/>
    <col min="3" max="3" width="7.42578125" style="147" customWidth="1"/>
    <col min="4" max="18" width="10.28515625" style="147" customWidth="1"/>
    <col min="19" max="16384" width="9.140625" style="147"/>
  </cols>
  <sheetData>
    <row r="1" spans="1:20" s="200" customFormat="1" ht="22.5" customHeight="1" x14ac:dyDescent="0.25">
      <c r="A1" s="198" t="s">
        <v>76</v>
      </c>
      <c r="B1" s="199"/>
    </row>
    <row r="2" spans="1:20" s="200" customFormat="1" ht="7.5" customHeight="1" x14ac:dyDescent="0.25">
      <c r="A2" s="201"/>
      <c r="B2" s="202"/>
      <c r="C2" s="203"/>
      <c r="D2" s="204"/>
      <c r="E2" s="204"/>
      <c r="F2" s="204"/>
      <c r="G2" s="204"/>
      <c r="H2" s="204"/>
      <c r="I2" s="204"/>
      <c r="J2" s="204"/>
      <c r="K2" s="204"/>
      <c r="L2" s="204"/>
      <c r="M2" s="204"/>
      <c r="N2" s="204"/>
      <c r="O2" s="204"/>
      <c r="P2" s="204"/>
      <c r="Q2" s="204"/>
      <c r="R2" s="204"/>
      <c r="S2" s="203"/>
      <c r="T2" s="203"/>
    </row>
    <row r="3" spans="1:20" s="200" customFormat="1" ht="18" customHeight="1" x14ac:dyDescent="0.25">
      <c r="A3" s="205"/>
      <c r="B3" s="206"/>
      <c r="C3" s="207"/>
      <c r="D3" s="208">
        <f>'2. Tulud-kulud projektiga'!D3</f>
        <v>2023</v>
      </c>
      <c r="E3" s="208">
        <f>D3+1</f>
        <v>2024</v>
      </c>
      <c r="F3" s="208">
        <f t="shared" ref="F3:P3" si="0">E3+1</f>
        <v>2025</v>
      </c>
      <c r="G3" s="208">
        <f t="shared" si="0"/>
        <v>2026</v>
      </c>
      <c r="H3" s="208">
        <f t="shared" si="0"/>
        <v>2027</v>
      </c>
      <c r="I3" s="208">
        <f t="shared" si="0"/>
        <v>2028</v>
      </c>
      <c r="J3" s="208">
        <f t="shared" si="0"/>
        <v>2029</v>
      </c>
      <c r="K3" s="208">
        <f t="shared" si="0"/>
        <v>2030</v>
      </c>
      <c r="L3" s="208">
        <f t="shared" si="0"/>
        <v>2031</v>
      </c>
      <c r="M3" s="208">
        <f t="shared" si="0"/>
        <v>2032</v>
      </c>
      <c r="N3" s="208">
        <f t="shared" si="0"/>
        <v>2033</v>
      </c>
      <c r="O3" s="208">
        <f t="shared" si="0"/>
        <v>2034</v>
      </c>
      <c r="P3" s="208">
        <f t="shared" si="0"/>
        <v>2035</v>
      </c>
      <c r="Q3" s="208">
        <f t="shared" ref="Q3" si="1">P3+1</f>
        <v>2036</v>
      </c>
      <c r="R3" s="208">
        <f t="shared" ref="R3" si="2">Q3+1</f>
        <v>2037</v>
      </c>
      <c r="S3" s="203"/>
      <c r="T3" s="203"/>
    </row>
    <row r="4" spans="1:20" ht="5.25" customHeight="1" x14ac:dyDescent="0.25">
      <c r="A4" s="157"/>
      <c r="B4" s="158"/>
      <c r="C4" s="159"/>
      <c r="D4" s="161"/>
      <c r="E4" s="161"/>
      <c r="F4" s="161"/>
      <c r="G4" s="161"/>
      <c r="H4" s="161"/>
      <c r="I4" s="161"/>
      <c r="J4" s="161"/>
      <c r="K4" s="161"/>
      <c r="L4" s="161"/>
      <c r="M4" s="161"/>
      <c r="N4" s="161"/>
      <c r="O4" s="161"/>
      <c r="P4" s="161"/>
      <c r="Q4" s="161"/>
      <c r="R4" s="162"/>
      <c r="S4" s="163"/>
      <c r="T4" s="163"/>
    </row>
    <row r="5" spans="1:20" ht="18" customHeight="1" x14ac:dyDescent="0.25">
      <c r="A5" s="164" t="s">
        <v>39</v>
      </c>
      <c r="B5" s="165"/>
      <c r="C5" s="166" t="s">
        <v>2</v>
      </c>
      <c r="D5" s="168"/>
      <c r="E5" s="168"/>
      <c r="F5" s="168"/>
      <c r="G5" s="168"/>
      <c r="H5" s="168"/>
      <c r="I5" s="168"/>
      <c r="J5" s="168"/>
      <c r="K5" s="168"/>
      <c r="L5" s="168"/>
      <c r="M5" s="168"/>
      <c r="N5" s="168"/>
      <c r="O5" s="168"/>
      <c r="P5" s="168"/>
      <c r="Q5" s="168"/>
      <c r="R5" s="169"/>
      <c r="S5" s="163"/>
      <c r="T5" s="163"/>
    </row>
    <row r="6" spans="1:20" ht="5.25" customHeight="1" x14ac:dyDescent="0.25">
      <c r="A6" s="157"/>
      <c r="B6" s="158"/>
      <c r="C6" s="160"/>
      <c r="D6" s="160"/>
      <c r="E6" s="160"/>
      <c r="F6" s="160"/>
      <c r="G6" s="160"/>
      <c r="H6" s="160"/>
      <c r="I6" s="160"/>
      <c r="J6" s="160"/>
      <c r="K6" s="160"/>
      <c r="L6" s="160"/>
      <c r="M6" s="160"/>
      <c r="N6" s="160"/>
      <c r="O6" s="160"/>
      <c r="P6" s="160"/>
      <c r="Q6" s="160"/>
      <c r="R6" s="170"/>
      <c r="S6" s="163"/>
      <c r="T6" s="163"/>
    </row>
    <row r="7" spans="1:20" ht="15.75" customHeight="1" x14ac:dyDescent="0.25">
      <c r="A7" s="599" t="str">
        <f>'2. Tulud-kulud projektiga'!A7:A9</f>
        <v>Kohviku teenuste müük</v>
      </c>
      <c r="B7" s="209" t="str">
        <f>'2. Tulud-kulud projektiga'!B7</f>
        <v>Ühik 1</v>
      </c>
      <c r="C7" s="210" t="str">
        <f>'2. Tulud-kulud projektiga'!C7</f>
        <v>m2</v>
      </c>
      <c r="D7" s="171"/>
      <c r="E7" s="171"/>
      <c r="F7" s="171"/>
      <c r="G7" s="171"/>
      <c r="H7" s="171"/>
      <c r="I7" s="171"/>
      <c r="J7" s="171"/>
      <c r="K7" s="171"/>
      <c r="L7" s="171"/>
      <c r="M7" s="171"/>
      <c r="N7" s="171"/>
      <c r="O7" s="171"/>
      <c r="P7" s="171"/>
      <c r="Q7" s="171"/>
      <c r="R7" s="171"/>
      <c r="S7" s="163"/>
      <c r="T7" s="163"/>
    </row>
    <row r="8" spans="1:20" ht="15.75" customHeight="1" x14ac:dyDescent="0.25">
      <c r="A8" s="599"/>
      <c r="B8" s="209" t="s">
        <v>0</v>
      </c>
      <c r="C8" s="210" t="s">
        <v>3</v>
      </c>
      <c r="D8" s="171"/>
      <c r="E8" s="171"/>
      <c r="F8" s="171"/>
      <c r="G8" s="171"/>
      <c r="H8" s="171"/>
      <c r="I8" s="171"/>
      <c r="J8" s="171"/>
      <c r="K8" s="171"/>
      <c r="L8" s="171"/>
      <c r="M8" s="171"/>
      <c r="N8" s="171"/>
      <c r="O8" s="171"/>
      <c r="P8" s="171"/>
      <c r="Q8" s="171"/>
      <c r="R8" s="171"/>
      <c r="S8" s="163"/>
      <c r="T8" s="163"/>
    </row>
    <row r="9" spans="1:20" ht="15.75" customHeight="1" x14ac:dyDescent="0.25">
      <c r="A9" s="599"/>
      <c r="B9" s="212" t="s">
        <v>1</v>
      </c>
      <c r="C9" s="213" t="s">
        <v>3</v>
      </c>
      <c r="D9" s="211">
        <f t="shared" ref="D9:R9" si="3">D7*D8</f>
        <v>0</v>
      </c>
      <c r="E9" s="211">
        <f t="shared" si="3"/>
        <v>0</v>
      </c>
      <c r="F9" s="211">
        <f t="shared" si="3"/>
        <v>0</v>
      </c>
      <c r="G9" s="211">
        <f t="shared" si="3"/>
        <v>0</v>
      </c>
      <c r="H9" s="211">
        <f t="shared" si="3"/>
        <v>0</v>
      </c>
      <c r="I9" s="211">
        <f t="shared" si="3"/>
        <v>0</v>
      </c>
      <c r="J9" s="211">
        <f t="shared" si="3"/>
        <v>0</v>
      </c>
      <c r="K9" s="211">
        <f t="shared" si="3"/>
        <v>0</v>
      </c>
      <c r="L9" s="211">
        <f t="shared" si="3"/>
        <v>0</v>
      </c>
      <c r="M9" s="211">
        <f t="shared" si="3"/>
        <v>0</v>
      </c>
      <c r="N9" s="211">
        <f t="shared" si="3"/>
        <v>0</v>
      </c>
      <c r="O9" s="211">
        <f t="shared" si="3"/>
        <v>0</v>
      </c>
      <c r="P9" s="211">
        <f t="shared" si="3"/>
        <v>0</v>
      </c>
      <c r="Q9" s="211">
        <f t="shared" ref="Q9" si="4">Q7*Q8</f>
        <v>0</v>
      </c>
      <c r="R9" s="211">
        <f t="shared" si="3"/>
        <v>0</v>
      </c>
      <c r="S9" s="163"/>
      <c r="T9" s="163"/>
    </row>
    <row r="10" spans="1:20" ht="5.25" customHeight="1" x14ac:dyDescent="0.25">
      <c r="A10" s="214"/>
      <c r="B10" s="173"/>
      <c r="C10" s="174"/>
      <c r="D10" s="174"/>
      <c r="E10" s="174"/>
      <c r="F10" s="174"/>
      <c r="G10" s="174"/>
      <c r="H10" s="174"/>
      <c r="I10" s="174"/>
      <c r="J10" s="174"/>
      <c r="K10" s="174"/>
      <c r="L10" s="174"/>
      <c r="M10" s="174"/>
      <c r="N10" s="174"/>
      <c r="O10" s="174"/>
      <c r="P10" s="174"/>
      <c r="Q10" s="174"/>
      <c r="R10" s="175"/>
      <c r="S10" s="163"/>
      <c r="T10" s="163"/>
    </row>
    <row r="11" spans="1:20" x14ac:dyDescent="0.25">
      <c r="A11" s="599">
        <f>'2. Tulud-kulud projektiga'!A11:A13</f>
        <v>0</v>
      </c>
      <c r="B11" s="209" t="str">
        <f>'2. Tulud-kulud projektiga'!B11</f>
        <v>Ühik 2</v>
      </c>
      <c r="C11" s="210" t="str">
        <f>'2. Tulud-kulud projektiga'!C11</f>
        <v>m2</v>
      </c>
      <c r="D11" s="171"/>
      <c r="E11" s="171"/>
      <c r="F11" s="171"/>
      <c r="G11" s="171"/>
      <c r="H11" s="171"/>
      <c r="I11" s="171"/>
      <c r="J11" s="171"/>
      <c r="K11" s="171"/>
      <c r="L11" s="171"/>
      <c r="M11" s="171"/>
      <c r="N11" s="171"/>
      <c r="O11" s="171"/>
      <c r="P11" s="171"/>
      <c r="Q11" s="171"/>
      <c r="R11" s="171"/>
      <c r="S11" s="163"/>
      <c r="T11" s="163"/>
    </row>
    <row r="12" spans="1:20" x14ac:dyDescent="0.25">
      <c r="A12" s="599"/>
      <c r="B12" s="209" t="s">
        <v>0</v>
      </c>
      <c r="C12" s="210" t="s">
        <v>3</v>
      </c>
      <c r="D12" s="171"/>
      <c r="E12" s="171"/>
      <c r="F12" s="171"/>
      <c r="G12" s="171"/>
      <c r="H12" s="171"/>
      <c r="I12" s="171"/>
      <c r="J12" s="171"/>
      <c r="K12" s="171"/>
      <c r="L12" s="171"/>
      <c r="M12" s="171"/>
      <c r="N12" s="171"/>
      <c r="O12" s="171"/>
      <c r="P12" s="171"/>
      <c r="Q12" s="171"/>
      <c r="R12" s="171"/>
      <c r="S12" s="163"/>
      <c r="T12" s="163"/>
    </row>
    <row r="13" spans="1:20" x14ac:dyDescent="0.25">
      <c r="A13" s="599"/>
      <c r="B13" s="212" t="s">
        <v>1</v>
      </c>
      <c r="C13" s="213" t="s">
        <v>3</v>
      </c>
      <c r="D13" s="211">
        <f t="shared" ref="D13:R13" si="5">D11*D12</f>
        <v>0</v>
      </c>
      <c r="E13" s="211">
        <f t="shared" si="5"/>
        <v>0</v>
      </c>
      <c r="F13" s="211">
        <f t="shared" si="5"/>
        <v>0</v>
      </c>
      <c r="G13" s="211">
        <f t="shared" si="5"/>
        <v>0</v>
      </c>
      <c r="H13" s="211">
        <f t="shared" si="5"/>
        <v>0</v>
      </c>
      <c r="I13" s="211">
        <f t="shared" si="5"/>
        <v>0</v>
      </c>
      <c r="J13" s="211">
        <f t="shared" si="5"/>
        <v>0</v>
      </c>
      <c r="K13" s="211">
        <f t="shared" si="5"/>
        <v>0</v>
      </c>
      <c r="L13" s="211">
        <f t="shared" si="5"/>
        <v>0</v>
      </c>
      <c r="M13" s="211">
        <f t="shared" si="5"/>
        <v>0</v>
      </c>
      <c r="N13" s="211">
        <f t="shared" si="5"/>
        <v>0</v>
      </c>
      <c r="O13" s="211">
        <f t="shared" si="5"/>
        <v>0</v>
      </c>
      <c r="P13" s="211">
        <f t="shared" si="5"/>
        <v>0</v>
      </c>
      <c r="Q13" s="211">
        <f t="shared" ref="Q13" si="6">Q11*Q12</f>
        <v>0</v>
      </c>
      <c r="R13" s="211">
        <f t="shared" si="5"/>
        <v>0</v>
      </c>
      <c r="S13" s="163"/>
      <c r="T13" s="163"/>
    </row>
    <row r="14" spans="1:20" ht="5.25" customHeight="1" x14ac:dyDescent="0.25">
      <c r="A14" s="214"/>
      <c r="B14" s="173"/>
      <c r="C14" s="174"/>
      <c r="D14" s="174"/>
      <c r="E14" s="174"/>
      <c r="F14" s="174"/>
      <c r="G14" s="174"/>
      <c r="H14" s="174"/>
      <c r="I14" s="174"/>
      <c r="J14" s="174"/>
      <c r="K14" s="174"/>
      <c r="L14" s="174"/>
      <c r="M14" s="174"/>
      <c r="N14" s="174"/>
      <c r="O14" s="174"/>
      <c r="P14" s="174"/>
      <c r="Q14" s="174"/>
      <c r="R14" s="175"/>
      <c r="S14" s="163"/>
      <c r="T14" s="163"/>
    </row>
    <row r="15" spans="1:20" x14ac:dyDescent="0.25">
      <c r="A15" s="599" t="str">
        <f>'2. Tulud-kulud projektiga'!A15:A17</f>
        <v>Toode/teenus 3</v>
      </c>
      <c r="B15" s="209" t="str">
        <f>'2. Tulud-kulud projektiga'!B15</f>
        <v>Ühik 3</v>
      </c>
      <c r="C15" s="210">
        <f>'2. Tulud-kulud projektiga'!C15</f>
        <v>0</v>
      </c>
      <c r="D15" s="171"/>
      <c r="E15" s="171"/>
      <c r="F15" s="171"/>
      <c r="G15" s="171"/>
      <c r="H15" s="171"/>
      <c r="I15" s="171"/>
      <c r="J15" s="171"/>
      <c r="K15" s="171"/>
      <c r="L15" s="171"/>
      <c r="M15" s="171"/>
      <c r="N15" s="171"/>
      <c r="O15" s="171"/>
      <c r="P15" s="171"/>
      <c r="Q15" s="171"/>
      <c r="R15" s="171"/>
      <c r="S15" s="163"/>
      <c r="T15" s="163"/>
    </row>
    <row r="16" spans="1:20" x14ac:dyDescent="0.25">
      <c r="A16" s="599"/>
      <c r="B16" s="209" t="s">
        <v>0</v>
      </c>
      <c r="C16" s="210" t="s">
        <v>3</v>
      </c>
      <c r="D16" s="171"/>
      <c r="E16" s="171"/>
      <c r="F16" s="171"/>
      <c r="G16" s="171"/>
      <c r="H16" s="171"/>
      <c r="I16" s="171"/>
      <c r="J16" s="171"/>
      <c r="K16" s="171"/>
      <c r="L16" s="171"/>
      <c r="M16" s="171"/>
      <c r="N16" s="171"/>
      <c r="O16" s="171"/>
      <c r="P16" s="171"/>
      <c r="Q16" s="171"/>
      <c r="R16" s="171"/>
      <c r="S16" s="163"/>
      <c r="T16" s="163"/>
    </row>
    <row r="17" spans="1:20" x14ac:dyDescent="0.25">
      <c r="A17" s="599"/>
      <c r="B17" s="212" t="s">
        <v>1</v>
      </c>
      <c r="C17" s="213" t="s">
        <v>3</v>
      </c>
      <c r="D17" s="211">
        <f t="shared" ref="D17:R17" si="7">D15*D16</f>
        <v>0</v>
      </c>
      <c r="E17" s="211">
        <f t="shared" si="7"/>
        <v>0</v>
      </c>
      <c r="F17" s="211">
        <f t="shared" si="7"/>
        <v>0</v>
      </c>
      <c r="G17" s="211">
        <f t="shared" si="7"/>
        <v>0</v>
      </c>
      <c r="H17" s="211">
        <f t="shared" si="7"/>
        <v>0</v>
      </c>
      <c r="I17" s="211">
        <f t="shared" si="7"/>
        <v>0</v>
      </c>
      <c r="J17" s="211">
        <f t="shared" si="7"/>
        <v>0</v>
      </c>
      <c r="K17" s="211">
        <f t="shared" si="7"/>
        <v>0</v>
      </c>
      <c r="L17" s="211">
        <f t="shared" si="7"/>
        <v>0</v>
      </c>
      <c r="M17" s="211">
        <f t="shared" si="7"/>
        <v>0</v>
      </c>
      <c r="N17" s="211">
        <f t="shared" si="7"/>
        <v>0</v>
      </c>
      <c r="O17" s="211">
        <f t="shared" si="7"/>
        <v>0</v>
      </c>
      <c r="P17" s="211">
        <f t="shared" si="7"/>
        <v>0</v>
      </c>
      <c r="Q17" s="211">
        <f t="shared" ref="Q17" si="8">Q15*Q16</f>
        <v>0</v>
      </c>
      <c r="R17" s="211">
        <f t="shared" si="7"/>
        <v>0</v>
      </c>
      <c r="S17" s="163"/>
      <c r="T17" s="163"/>
    </row>
    <row r="18" spans="1:20" ht="5.25" customHeight="1" x14ac:dyDescent="0.25">
      <c r="A18" s="214"/>
      <c r="B18" s="173"/>
      <c r="C18" s="174"/>
      <c r="D18" s="174"/>
      <c r="E18" s="174"/>
      <c r="F18" s="174"/>
      <c r="G18" s="174"/>
      <c r="H18" s="174"/>
      <c r="I18" s="174"/>
      <c r="J18" s="174"/>
      <c r="K18" s="174"/>
      <c r="L18" s="174"/>
      <c r="M18" s="174"/>
      <c r="N18" s="174"/>
      <c r="O18" s="174"/>
      <c r="P18" s="174"/>
      <c r="Q18" s="174"/>
      <c r="R18" s="175"/>
      <c r="S18" s="163"/>
      <c r="T18" s="163"/>
    </row>
    <row r="19" spans="1:20" x14ac:dyDescent="0.25">
      <c r="A19" s="599" t="str">
        <f>'2. Tulud-kulud projektiga'!A19:A21</f>
        <v>Toode/teenus 4</v>
      </c>
      <c r="B19" s="209" t="str">
        <f>'2. Tulud-kulud projektiga'!B19</f>
        <v>Ühik 4</v>
      </c>
      <c r="C19" s="210">
        <f>'2. Tulud-kulud projektiga'!C19</f>
        <v>0</v>
      </c>
      <c r="D19" s="171"/>
      <c r="E19" s="171"/>
      <c r="F19" s="171"/>
      <c r="G19" s="171"/>
      <c r="H19" s="171"/>
      <c r="I19" s="171"/>
      <c r="J19" s="171"/>
      <c r="K19" s="171"/>
      <c r="L19" s="171"/>
      <c r="M19" s="171"/>
      <c r="N19" s="171"/>
      <c r="O19" s="171"/>
      <c r="P19" s="171"/>
      <c r="Q19" s="171"/>
      <c r="R19" s="171"/>
      <c r="S19" s="163"/>
      <c r="T19" s="163"/>
    </row>
    <row r="20" spans="1:20" x14ac:dyDescent="0.25">
      <c r="A20" s="599"/>
      <c r="B20" s="209" t="s">
        <v>0</v>
      </c>
      <c r="C20" s="210" t="s">
        <v>3</v>
      </c>
      <c r="D20" s="171"/>
      <c r="E20" s="171"/>
      <c r="F20" s="171"/>
      <c r="G20" s="171"/>
      <c r="H20" s="171"/>
      <c r="I20" s="171"/>
      <c r="J20" s="171"/>
      <c r="K20" s="171"/>
      <c r="L20" s="171"/>
      <c r="M20" s="171"/>
      <c r="N20" s="171"/>
      <c r="O20" s="171"/>
      <c r="P20" s="171"/>
      <c r="Q20" s="171"/>
      <c r="R20" s="171"/>
      <c r="S20" s="163"/>
      <c r="T20" s="163"/>
    </row>
    <row r="21" spans="1:20" x14ac:dyDescent="0.25">
      <c r="A21" s="599"/>
      <c r="B21" s="212" t="s">
        <v>1</v>
      </c>
      <c r="C21" s="213" t="s">
        <v>3</v>
      </c>
      <c r="D21" s="211">
        <f t="shared" ref="D21:R21" si="9">D19*D20</f>
        <v>0</v>
      </c>
      <c r="E21" s="211">
        <f t="shared" si="9"/>
        <v>0</v>
      </c>
      <c r="F21" s="211">
        <f t="shared" si="9"/>
        <v>0</v>
      </c>
      <c r="G21" s="211">
        <f t="shared" si="9"/>
        <v>0</v>
      </c>
      <c r="H21" s="211">
        <f t="shared" si="9"/>
        <v>0</v>
      </c>
      <c r="I21" s="211">
        <f t="shared" si="9"/>
        <v>0</v>
      </c>
      <c r="J21" s="211">
        <f t="shared" si="9"/>
        <v>0</v>
      </c>
      <c r="K21" s="211">
        <f t="shared" si="9"/>
        <v>0</v>
      </c>
      <c r="L21" s="211">
        <f t="shared" si="9"/>
        <v>0</v>
      </c>
      <c r="M21" s="211">
        <f t="shared" si="9"/>
        <v>0</v>
      </c>
      <c r="N21" s="211">
        <f t="shared" si="9"/>
        <v>0</v>
      </c>
      <c r="O21" s="211">
        <f t="shared" si="9"/>
        <v>0</v>
      </c>
      <c r="P21" s="211">
        <f t="shared" si="9"/>
        <v>0</v>
      </c>
      <c r="Q21" s="211">
        <f t="shared" ref="Q21" si="10">Q19*Q20</f>
        <v>0</v>
      </c>
      <c r="R21" s="211">
        <f t="shared" si="9"/>
        <v>0</v>
      </c>
      <c r="S21" s="163"/>
      <c r="T21" s="163"/>
    </row>
    <row r="22" spans="1:20" ht="5.25" customHeight="1" x14ac:dyDescent="0.25">
      <c r="A22" s="214"/>
      <c r="B22" s="173"/>
      <c r="C22" s="174"/>
      <c r="D22" s="174"/>
      <c r="E22" s="174"/>
      <c r="F22" s="174"/>
      <c r="G22" s="174"/>
      <c r="H22" s="174"/>
      <c r="I22" s="174"/>
      <c r="J22" s="174"/>
      <c r="K22" s="174"/>
      <c r="L22" s="174"/>
      <c r="M22" s="174"/>
      <c r="N22" s="174"/>
      <c r="O22" s="174"/>
      <c r="P22" s="174"/>
      <c r="Q22" s="174"/>
      <c r="R22" s="175"/>
      <c r="S22" s="163"/>
      <c r="T22" s="163"/>
    </row>
    <row r="23" spans="1:20" x14ac:dyDescent="0.25">
      <c r="A23" s="599" t="str">
        <f>'2. Tulud-kulud projektiga'!A23:A25</f>
        <v>Toode/teenus 5</v>
      </c>
      <c r="B23" s="209" t="str">
        <f>'2. Tulud-kulud projektiga'!B23</f>
        <v>Ühik 5</v>
      </c>
      <c r="C23" s="210">
        <f>'2. Tulud-kulud projektiga'!C23</f>
        <v>0</v>
      </c>
      <c r="D23" s="171"/>
      <c r="E23" s="171"/>
      <c r="F23" s="171"/>
      <c r="G23" s="171"/>
      <c r="H23" s="171"/>
      <c r="I23" s="171"/>
      <c r="J23" s="171"/>
      <c r="K23" s="171"/>
      <c r="L23" s="171"/>
      <c r="M23" s="171"/>
      <c r="N23" s="171"/>
      <c r="O23" s="171"/>
      <c r="P23" s="171"/>
      <c r="Q23" s="171"/>
      <c r="R23" s="171"/>
      <c r="S23" s="163"/>
      <c r="T23" s="163"/>
    </row>
    <row r="24" spans="1:20" x14ac:dyDescent="0.25">
      <c r="A24" s="599"/>
      <c r="B24" s="209" t="s">
        <v>0</v>
      </c>
      <c r="C24" s="210" t="s">
        <v>3</v>
      </c>
      <c r="D24" s="171"/>
      <c r="E24" s="171"/>
      <c r="F24" s="171"/>
      <c r="G24" s="171"/>
      <c r="H24" s="171"/>
      <c r="I24" s="171"/>
      <c r="J24" s="171"/>
      <c r="K24" s="171"/>
      <c r="L24" s="171"/>
      <c r="M24" s="171"/>
      <c r="N24" s="171"/>
      <c r="O24" s="171"/>
      <c r="P24" s="171"/>
      <c r="Q24" s="171"/>
      <c r="R24" s="171"/>
      <c r="S24" s="163"/>
      <c r="T24" s="163"/>
    </row>
    <row r="25" spans="1:20" x14ac:dyDescent="0.25">
      <c r="A25" s="599"/>
      <c r="B25" s="212" t="s">
        <v>1</v>
      </c>
      <c r="C25" s="213" t="s">
        <v>3</v>
      </c>
      <c r="D25" s="211">
        <f t="shared" ref="D25:R25" si="11">D23*D24</f>
        <v>0</v>
      </c>
      <c r="E25" s="211">
        <f t="shared" si="11"/>
        <v>0</v>
      </c>
      <c r="F25" s="211">
        <f t="shared" si="11"/>
        <v>0</v>
      </c>
      <c r="G25" s="211">
        <f t="shared" si="11"/>
        <v>0</v>
      </c>
      <c r="H25" s="211">
        <f t="shared" si="11"/>
        <v>0</v>
      </c>
      <c r="I25" s="211">
        <f t="shared" si="11"/>
        <v>0</v>
      </c>
      <c r="J25" s="211">
        <f t="shared" si="11"/>
        <v>0</v>
      </c>
      <c r="K25" s="211">
        <f t="shared" si="11"/>
        <v>0</v>
      </c>
      <c r="L25" s="211">
        <f t="shared" si="11"/>
        <v>0</v>
      </c>
      <c r="M25" s="211">
        <f t="shared" si="11"/>
        <v>0</v>
      </c>
      <c r="N25" s="211">
        <f t="shared" si="11"/>
        <v>0</v>
      </c>
      <c r="O25" s="211">
        <f t="shared" si="11"/>
        <v>0</v>
      </c>
      <c r="P25" s="211">
        <f t="shared" si="11"/>
        <v>0</v>
      </c>
      <c r="Q25" s="211">
        <f t="shared" ref="Q25" si="12">Q23*Q24</f>
        <v>0</v>
      </c>
      <c r="R25" s="211">
        <f t="shared" si="11"/>
        <v>0</v>
      </c>
      <c r="S25" s="163"/>
      <c r="T25" s="163"/>
    </row>
    <row r="26" spans="1:20" ht="5.25" customHeight="1" x14ac:dyDescent="0.25">
      <c r="A26" s="214"/>
      <c r="B26" s="173"/>
      <c r="C26" s="174"/>
      <c r="D26" s="174"/>
      <c r="E26" s="174"/>
      <c r="F26" s="174"/>
      <c r="G26" s="174"/>
      <c r="H26" s="174"/>
      <c r="I26" s="174"/>
      <c r="J26" s="174"/>
      <c r="K26" s="174"/>
      <c r="L26" s="174"/>
      <c r="M26" s="174"/>
      <c r="N26" s="174"/>
      <c r="O26" s="174"/>
      <c r="P26" s="174"/>
      <c r="Q26" s="174"/>
      <c r="R26" s="175"/>
      <c r="S26" s="163"/>
      <c r="T26" s="163"/>
    </row>
    <row r="27" spans="1:20" hidden="1" outlineLevel="1" x14ac:dyDescent="0.25">
      <c r="A27" s="599" t="str">
        <f>'2. Tulud-kulud projektiga'!A27:A29</f>
        <v>Toode/teenus 6</v>
      </c>
      <c r="B27" s="209" t="str">
        <f>'2. Tulud-kulud projektiga'!B27</f>
        <v>Ühik 6</v>
      </c>
      <c r="C27" s="210">
        <f>'2. Tulud-kulud projektiga'!C27</f>
        <v>0</v>
      </c>
      <c r="D27" s="171"/>
      <c r="E27" s="171"/>
      <c r="F27" s="171"/>
      <c r="G27" s="171"/>
      <c r="H27" s="171"/>
      <c r="I27" s="171"/>
      <c r="J27" s="171"/>
      <c r="K27" s="171"/>
      <c r="L27" s="171"/>
      <c r="M27" s="171"/>
      <c r="N27" s="171"/>
      <c r="O27" s="171"/>
      <c r="P27" s="171"/>
      <c r="Q27" s="171"/>
      <c r="R27" s="171"/>
      <c r="S27" s="163"/>
      <c r="T27" s="163"/>
    </row>
    <row r="28" spans="1:20" hidden="1" outlineLevel="1" x14ac:dyDescent="0.25">
      <c r="A28" s="599"/>
      <c r="B28" s="209" t="s">
        <v>0</v>
      </c>
      <c r="C28" s="210" t="s">
        <v>3</v>
      </c>
      <c r="D28" s="171"/>
      <c r="E28" s="171"/>
      <c r="F28" s="171"/>
      <c r="G28" s="171"/>
      <c r="H28" s="171"/>
      <c r="I28" s="171"/>
      <c r="J28" s="171"/>
      <c r="K28" s="171"/>
      <c r="L28" s="171"/>
      <c r="M28" s="171"/>
      <c r="N28" s="171"/>
      <c r="O28" s="171"/>
      <c r="P28" s="171"/>
      <c r="Q28" s="171"/>
      <c r="R28" s="171"/>
      <c r="S28" s="163"/>
      <c r="T28" s="163"/>
    </row>
    <row r="29" spans="1:20" hidden="1" outlineLevel="1" x14ac:dyDescent="0.25">
      <c r="A29" s="599"/>
      <c r="B29" s="212" t="s">
        <v>1</v>
      </c>
      <c r="C29" s="213" t="s">
        <v>3</v>
      </c>
      <c r="D29" s="211">
        <f t="shared" ref="D29:R29" si="13">D27*D28</f>
        <v>0</v>
      </c>
      <c r="E29" s="211">
        <f t="shared" si="13"/>
        <v>0</v>
      </c>
      <c r="F29" s="211">
        <f t="shared" si="13"/>
        <v>0</v>
      </c>
      <c r="G29" s="211">
        <f t="shared" si="13"/>
        <v>0</v>
      </c>
      <c r="H29" s="211">
        <f t="shared" si="13"/>
        <v>0</v>
      </c>
      <c r="I29" s="211">
        <f t="shared" si="13"/>
        <v>0</v>
      </c>
      <c r="J29" s="211">
        <f t="shared" si="13"/>
        <v>0</v>
      </c>
      <c r="K29" s="211">
        <f t="shared" si="13"/>
        <v>0</v>
      </c>
      <c r="L29" s="211">
        <f t="shared" si="13"/>
        <v>0</v>
      </c>
      <c r="M29" s="211">
        <f t="shared" si="13"/>
        <v>0</v>
      </c>
      <c r="N29" s="211">
        <f t="shared" si="13"/>
        <v>0</v>
      </c>
      <c r="O29" s="211">
        <f t="shared" si="13"/>
        <v>0</v>
      </c>
      <c r="P29" s="211">
        <f t="shared" si="13"/>
        <v>0</v>
      </c>
      <c r="Q29" s="211">
        <f t="shared" ref="Q29" si="14">Q27*Q28</f>
        <v>0</v>
      </c>
      <c r="R29" s="211">
        <f t="shared" si="13"/>
        <v>0</v>
      </c>
      <c r="S29" s="163"/>
      <c r="T29" s="163"/>
    </row>
    <row r="30" spans="1:20" ht="5.25" hidden="1" customHeight="1" outlineLevel="1" x14ac:dyDescent="0.25">
      <c r="A30" s="214"/>
      <c r="B30" s="173"/>
      <c r="C30" s="174"/>
      <c r="D30" s="174"/>
      <c r="E30" s="174"/>
      <c r="F30" s="174"/>
      <c r="G30" s="174"/>
      <c r="H30" s="174"/>
      <c r="I30" s="174"/>
      <c r="J30" s="174"/>
      <c r="K30" s="174"/>
      <c r="L30" s="174"/>
      <c r="M30" s="174"/>
      <c r="N30" s="174"/>
      <c r="O30" s="174"/>
      <c r="P30" s="174"/>
      <c r="Q30" s="174"/>
      <c r="R30" s="175"/>
      <c r="S30" s="163"/>
      <c r="T30" s="163"/>
    </row>
    <row r="31" spans="1:20" hidden="1" outlineLevel="1" x14ac:dyDescent="0.25">
      <c r="A31" s="599" t="str">
        <f>'2. Tulud-kulud projektiga'!A31:A33</f>
        <v>Toode/teenus 7</v>
      </c>
      <c r="B31" s="209" t="str">
        <f>'2. Tulud-kulud projektiga'!B31</f>
        <v>Ühik 7</v>
      </c>
      <c r="C31" s="210">
        <f>'2. Tulud-kulud projektiga'!C31</f>
        <v>0</v>
      </c>
      <c r="D31" s="171"/>
      <c r="E31" s="171"/>
      <c r="F31" s="171"/>
      <c r="G31" s="171"/>
      <c r="H31" s="171"/>
      <c r="I31" s="171"/>
      <c r="J31" s="171"/>
      <c r="K31" s="171"/>
      <c r="L31" s="171"/>
      <c r="M31" s="171"/>
      <c r="N31" s="171"/>
      <c r="O31" s="171"/>
      <c r="P31" s="171"/>
      <c r="Q31" s="171"/>
      <c r="R31" s="171"/>
      <c r="S31" s="163"/>
      <c r="T31" s="163"/>
    </row>
    <row r="32" spans="1:20" hidden="1" outlineLevel="1" x14ac:dyDescent="0.25">
      <c r="A32" s="599"/>
      <c r="B32" s="209" t="s">
        <v>0</v>
      </c>
      <c r="C32" s="210" t="s">
        <v>3</v>
      </c>
      <c r="D32" s="171"/>
      <c r="E32" s="171"/>
      <c r="F32" s="171"/>
      <c r="G32" s="171"/>
      <c r="H32" s="171"/>
      <c r="I32" s="171"/>
      <c r="J32" s="171"/>
      <c r="K32" s="171"/>
      <c r="L32" s="171"/>
      <c r="M32" s="171"/>
      <c r="N32" s="171"/>
      <c r="O32" s="171"/>
      <c r="P32" s="171"/>
      <c r="Q32" s="171"/>
      <c r="R32" s="171"/>
      <c r="S32" s="163"/>
      <c r="T32" s="163"/>
    </row>
    <row r="33" spans="1:20" hidden="1" outlineLevel="1" x14ac:dyDescent="0.25">
      <c r="A33" s="599"/>
      <c r="B33" s="212" t="s">
        <v>1</v>
      </c>
      <c r="C33" s="213" t="s">
        <v>3</v>
      </c>
      <c r="D33" s="211">
        <f t="shared" ref="D33:R33" si="15">D31*D32</f>
        <v>0</v>
      </c>
      <c r="E33" s="211">
        <f t="shared" si="15"/>
        <v>0</v>
      </c>
      <c r="F33" s="211">
        <f t="shared" si="15"/>
        <v>0</v>
      </c>
      <c r="G33" s="211">
        <f t="shared" si="15"/>
        <v>0</v>
      </c>
      <c r="H33" s="211">
        <f t="shared" si="15"/>
        <v>0</v>
      </c>
      <c r="I33" s="211">
        <f t="shared" si="15"/>
        <v>0</v>
      </c>
      <c r="J33" s="211">
        <f t="shared" si="15"/>
        <v>0</v>
      </c>
      <c r="K33" s="211">
        <f t="shared" si="15"/>
        <v>0</v>
      </c>
      <c r="L33" s="211">
        <f t="shared" si="15"/>
        <v>0</v>
      </c>
      <c r="M33" s="211">
        <f t="shared" si="15"/>
        <v>0</v>
      </c>
      <c r="N33" s="211">
        <f t="shared" si="15"/>
        <v>0</v>
      </c>
      <c r="O33" s="211">
        <f t="shared" si="15"/>
        <v>0</v>
      </c>
      <c r="P33" s="211">
        <f t="shared" si="15"/>
        <v>0</v>
      </c>
      <c r="Q33" s="211">
        <f t="shared" ref="Q33" si="16">Q31*Q32</f>
        <v>0</v>
      </c>
      <c r="R33" s="211">
        <f t="shared" si="15"/>
        <v>0</v>
      </c>
      <c r="S33" s="163"/>
      <c r="T33" s="163"/>
    </row>
    <row r="34" spans="1:20" ht="5.25" hidden="1" customHeight="1" outlineLevel="1" x14ac:dyDescent="0.25">
      <c r="A34" s="214"/>
      <c r="B34" s="173"/>
      <c r="C34" s="174"/>
      <c r="D34" s="174"/>
      <c r="E34" s="174"/>
      <c r="F34" s="174"/>
      <c r="G34" s="174"/>
      <c r="H34" s="174"/>
      <c r="I34" s="174"/>
      <c r="J34" s="174"/>
      <c r="K34" s="174"/>
      <c r="L34" s="174"/>
      <c r="M34" s="174"/>
      <c r="N34" s="174"/>
      <c r="O34" s="174"/>
      <c r="P34" s="174"/>
      <c r="Q34" s="174"/>
      <c r="R34" s="175"/>
      <c r="S34" s="163"/>
      <c r="T34" s="163"/>
    </row>
    <row r="35" spans="1:20" hidden="1" outlineLevel="1" x14ac:dyDescent="0.25">
      <c r="A35" s="599" t="str">
        <f>'2. Tulud-kulud projektiga'!A35:A37</f>
        <v>Toode/teenus 8</v>
      </c>
      <c r="B35" s="209" t="str">
        <f>'2. Tulud-kulud projektiga'!B35</f>
        <v>Ühik 8</v>
      </c>
      <c r="C35" s="210">
        <f>'2. Tulud-kulud projektiga'!C35</f>
        <v>0</v>
      </c>
      <c r="D35" s="171"/>
      <c r="E35" s="171"/>
      <c r="F35" s="171"/>
      <c r="G35" s="171"/>
      <c r="H35" s="171"/>
      <c r="I35" s="171"/>
      <c r="J35" s="171"/>
      <c r="K35" s="171"/>
      <c r="L35" s="171"/>
      <c r="M35" s="171"/>
      <c r="N35" s="171"/>
      <c r="O35" s="171"/>
      <c r="P35" s="171"/>
      <c r="Q35" s="171"/>
      <c r="R35" s="171"/>
      <c r="S35" s="163"/>
      <c r="T35" s="163"/>
    </row>
    <row r="36" spans="1:20" hidden="1" outlineLevel="1" x14ac:dyDescent="0.25">
      <c r="A36" s="599"/>
      <c r="B36" s="209" t="s">
        <v>0</v>
      </c>
      <c r="C36" s="210" t="s">
        <v>3</v>
      </c>
      <c r="D36" s="171"/>
      <c r="E36" s="171"/>
      <c r="F36" s="171"/>
      <c r="G36" s="171"/>
      <c r="H36" s="171"/>
      <c r="I36" s="171"/>
      <c r="J36" s="171"/>
      <c r="K36" s="171"/>
      <c r="L36" s="171"/>
      <c r="M36" s="171"/>
      <c r="N36" s="171"/>
      <c r="O36" s="171"/>
      <c r="P36" s="171"/>
      <c r="Q36" s="171"/>
      <c r="R36" s="171"/>
      <c r="S36" s="163"/>
      <c r="T36" s="163"/>
    </row>
    <row r="37" spans="1:20" hidden="1" outlineLevel="1" x14ac:dyDescent="0.25">
      <c r="A37" s="599"/>
      <c r="B37" s="212" t="s">
        <v>1</v>
      </c>
      <c r="C37" s="213" t="s">
        <v>3</v>
      </c>
      <c r="D37" s="211">
        <f t="shared" ref="D37:R37" si="17">D35*D36</f>
        <v>0</v>
      </c>
      <c r="E37" s="211">
        <f t="shared" si="17"/>
        <v>0</v>
      </c>
      <c r="F37" s="211">
        <f t="shared" si="17"/>
        <v>0</v>
      </c>
      <c r="G37" s="211">
        <f t="shared" si="17"/>
        <v>0</v>
      </c>
      <c r="H37" s="211">
        <f t="shared" si="17"/>
        <v>0</v>
      </c>
      <c r="I37" s="211">
        <f t="shared" si="17"/>
        <v>0</v>
      </c>
      <c r="J37" s="211">
        <f t="shared" si="17"/>
        <v>0</v>
      </c>
      <c r="K37" s="211">
        <f t="shared" si="17"/>
        <v>0</v>
      </c>
      <c r="L37" s="211">
        <f t="shared" si="17"/>
        <v>0</v>
      </c>
      <c r="M37" s="211">
        <f t="shared" si="17"/>
        <v>0</v>
      </c>
      <c r="N37" s="211">
        <f t="shared" si="17"/>
        <v>0</v>
      </c>
      <c r="O37" s="211">
        <f t="shared" si="17"/>
        <v>0</v>
      </c>
      <c r="P37" s="211">
        <f t="shared" si="17"/>
        <v>0</v>
      </c>
      <c r="Q37" s="211">
        <f t="shared" ref="Q37" si="18">Q35*Q36</f>
        <v>0</v>
      </c>
      <c r="R37" s="211">
        <f t="shared" si="17"/>
        <v>0</v>
      </c>
      <c r="S37" s="163"/>
      <c r="T37" s="163"/>
    </row>
    <row r="38" spans="1:20" ht="5.25" hidden="1" customHeight="1" outlineLevel="1" x14ac:dyDescent="0.25">
      <c r="A38" s="214"/>
      <c r="B38" s="173"/>
      <c r="C38" s="174"/>
      <c r="D38" s="174"/>
      <c r="E38" s="174"/>
      <c r="F38" s="174"/>
      <c r="G38" s="174"/>
      <c r="H38" s="174"/>
      <c r="I38" s="174"/>
      <c r="J38" s="174"/>
      <c r="K38" s="174"/>
      <c r="L38" s="174"/>
      <c r="M38" s="174"/>
      <c r="N38" s="174"/>
      <c r="O38" s="174"/>
      <c r="P38" s="174"/>
      <c r="Q38" s="174"/>
      <c r="R38" s="175"/>
      <c r="S38" s="163"/>
      <c r="T38" s="163"/>
    </row>
    <row r="39" spans="1:20" hidden="1" outlineLevel="1" x14ac:dyDescent="0.25">
      <c r="A39" s="599" t="str">
        <f>'2. Tulud-kulud projektiga'!A39:A41</f>
        <v>Toode/teenus 9</v>
      </c>
      <c r="B39" s="209" t="str">
        <f>'2. Tulud-kulud projektiga'!B39</f>
        <v>Ühik 9</v>
      </c>
      <c r="C39" s="210">
        <f>'2. Tulud-kulud projektiga'!C39</f>
        <v>0</v>
      </c>
      <c r="D39" s="171"/>
      <c r="E39" s="171"/>
      <c r="F39" s="171"/>
      <c r="G39" s="171"/>
      <c r="H39" s="171"/>
      <c r="I39" s="171"/>
      <c r="J39" s="171"/>
      <c r="K39" s="171"/>
      <c r="L39" s="171"/>
      <c r="M39" s="171"/>
      <c r="N39" s="171"/>
      <c r="O39" s="171"/>
      <c r="P39" s="171"/>
      <c r="Q39" s="171"/>
      <c r="R39" s="171"/>
      <c r="S39" s="163"/>
      <c r="T39" s="163"/>
    </row>
    <row r="40" spans="1:20" hidden="1" outlineLevel="1" x14ac:dyDescent="0.25">
      <c r="A40" s="599"/>
      <c r="B40" s="209" t="s">
        <v>0</v>
      </c>
      <c r="C40" s="210" t="s">
        <v>3</v>
      </c>
      <c r="D40" s="171"/>
      <c r="E40" s="171"/>
      <c r="F40" s="171"/>
      <c r="G40" s="171"/>
      <c r="H40" s="171"/>
      <c r="I40" s="171"/>
      <c r="J40" s="171"/>
      <c r="K40" s="171"/>
      <c r="L40" s="171"/>
      <c r="M40" s="171"/>
      <c r="N40" s="171"/>
      <c r="O40" s="171"/>
      <c r="P40" s="171"/>
      <c r="Q40" s="171"/>
      <c r="R40" s="171"/>
      <c r="S40" s="163"/>
      <c r="T40" s="163"/>
    </row>
    <row r="41" spans="1:20" hidden="1" outlineLevel="1" x14ac:dyDescent="0.25">
      <c r="A41" s="599"/>
      <c r="B41" s="212" t="s">
        <v>1</v>
      </c>
      <c r="C41" s="213" t="s">
        <v>3</v>
      </c>
      <c r="D41" s="211">
        <f t="shared" ref="D41:R41" si="19">D39*D40</f>
        <v>0</v>
      </c>
      <c r="E41" s="211">
        <f t="shared" si="19"/>
        <v>0</v>
      </c>
      <c r="F41" s="211">
        <f t="shared" si="19"/>
        <v>0</v>
      </c>
      <c r="G41" s="211">
        <f t="shared" si="19"/>
        <v>0</v>
      </c>
      <c r="H41" s="211">
        <f t="shared" si="19"/>
        <v>0</v>
      </c>
      <c r="I41" s="211">
        <f t="shared" si="19"/>
        <v>0</v>
      </c>
      <c r="J41" s="211">
        <f t="shared" si="19"/>
        <v>0</v>
      </c>
      <c r="K41" s="211">
        <f t="shared" si="19"/>
        <v>0</v>
      </c>
      <c r="L41" s="211">
        <f t="shared" si="19"/>
        <v>0</v>
      </c>
      <c r="M41" s="211">
        <f t="shared" si="19"/>
        <v>0</v>
      </c>
      <c r="N41" s="211">
        <f t="shared" si="19"/>
        <v>0</v>
      </c>
      <c r="O41" s="211">
        <f t="shared" si="19"/>
        <v>0</v>
      </c>
      <c r="P41" s="211">
        <f t="shared" si="19"/>
        <v>0</v>
      </c>
      <c r="Q41" s="211">
        <f t="shared" ref="Q41" si="20">Q39*Q40</f>
        <v>0</v>
      </c>
      <c r="R41" s="211">
        <f t="shared" si="19"/>
        <v>0</v>
      </c>
      <c r="S41" s="163"/>
      <c r="T41" s="163"/>
    </row>
    <row r="42" spans="1:20" ht="5.25" hidden="1" customHeight="1" outlineLevel="1" x14ac:dyDescent="0.25">
      <c r="A42" s="214"/>
      <c r="B42" s="173"/>
      <c r="C42" s="174"/>
      <c r="D42" s="174"/>
      <c r="E42" s="174"/>
      <c r="F42" s="174"/>
      <c r="G42" s="174"/>
      <c r="H42" s="174"/>
      <c r="I42" s="174"/>
      <c r="J42" s="174"/>
      <c r="K42" s="174"/>
      <c r="L42" s="174"/>
      <c r="M42" s="174"/>
      <c r="N42" s="174"/>
      <c r="O42" s="174"/>
      <c r="P42" s="174"/>
      <c r="Q42" s="174"/>
      <c r="R42" s="175"/>
      <c r="S42" s="163"/>
      <c r="T42" s="163"/>
    </row>
    <row r="43" spans="1:20" hidden="1" outlineLevel="1" x14ac:dyDescent="0.25">
      <c r="A43" s="599" t="str">
        <f>'2. Tulud-kulud projektiga'!A43:A45</f>
        <v>Toode/teenus 10</v>
      </c>
      <c r="B43" s="209" t="str">
        <f>'2. Tulud-kulud projektiga'!B43</f>
        <v>Ühik 10</v>
      </c>
      <c r="C43" s="210">
        <f>'2. Tulud-kulud projektiga'!C43</f>
        <v>0</v>
      </c>
      <c r="D43" s="171"/>
      <c r="E43" s="171"/>
      <c r="F43" s="171"/>
      <c r="G43" s="171"/>
      <c r="H43" s="171"/>
      <c r="I43" s="171"/>
      <c r="J43" s="171"/>
      <c r="K43" s="171"/>
      <c r="L43" s="171"/>
      <c r="M43" s="171"/>
      <c r="N43" s="171"/>
      <c r="O43" s="171"/>
      <c r="P43" s="171"/>
      <c r="Q43" s="171"/>
      <c r="R43" s="171"/>
      <c r="S43" s="163"/>
      <c r="T43" s="163"/>
    </row>
    <row r="44" spans="1:20" hidden="1" outlineLevel="1" x14ac:dyDescent="0.25">
      <c r="A44" s="599"/>
      <c r="B44" s="209" t="s">
        <v>0</v>
      </c>
      <c r="C44" s="210" t="s">
        <v>3</v>
      </c>
      <c r="D44" s="171"/>
      <c r="E44" s="171"/>
      <c r="F44" s="171"/>
      <c r="G44" s="171"/>
      <c r="H44" s="171"/>
      <c r="I44" s="171"/>
      <c r="J44" s="171"/>
      <c r="K44" s="171"/>
      <c r="L44" s="171"/>
      <c r="M44" s="171"/>
      <c r="N44" s="171"/>
      <c r="O44" s="171"/>
      <c r="P44" s="171"/>
      <c r="Q44" s="171"/>
      <c r="R44" s="171"/>
      <c r="S44" s="163"/>
      <c r="T44" s="163"/>
    </row>
    <row r="45" spans="1:20" hidden="1" outlineLevel="1" x14ac:dyDescent="0.25">
      <c r="A45" s="599"/>
      <c r="B45" s="212" t="s">
        <v>1</v>
      </c>
      <c r="C45" s="213" t="s">
        <v>3</v>
      </c>
      <c r="D45" s="211">
        <f t="shared" ref="D45:R45" si="21">D43*D44</f>
        <v>0</v>
      </c>
      <c r="E45" s="211">
        <f t="shared" si="21"/>
        <v>0</v>
      </c>
      <c r="F45" s="211">
        <f t="shared" si="21"/>
        <v>0</v>
      </c>
      <c r="G45" s="211">
        <f t="shared" si="21"/>
        <v>0</v>
      </c>
      <c r="H45" s="211">
        <f t="shared" si="21"/>
        <v>0</v>
      </c>
      <c r="I45" s="211">
        <f t="shared" si="21"/>
        <v>0</v>
      </c>
      <c r="J45" s="211">
        <f t="shared" si="21"/>
        <v>0</v>
      </c>
      <c r="K45" s="211">
        <f t="shared" si="21"/>
        <v>0</v>
      </c>
      <c r="L45" s="211">
        <f t="shared" si="21"/>
        <v>0</v>
      </c>
      <c r="M45" s="211">
        <f t="shared" si="21"/>
        <v>0</v>
      </c>
      <c r="N45" s="211">
        <f t="shared" si="21"/>
        <v>0</v>
      </c>
      <c r="O45" s="211">
        <f t="shared" si="21"/>
        <v>0</v>
      </c>
      <c r="P45" s="211">
        <f t="shared" si="21"/>
        <v>0</v>
      </c>
      <c r="Q45" s="211">
        <f t="shared" ref="Q45" si="22">Q43*Q44</f>
        <v>0</v>
      </c>
      <c r="R45" s="211">
        <f t="shared" si="21"/>
        <v>0</v>
      </c>
      <c r="S45" s="163"/>
      <c r="T45" s="163"/>
    </row>
    <row r="46" spans="1:20" ht="12" customHeight="1" collapsed="1" x14ac:dyDescent="0.25">
      <c r="A46" s="176"/>
      <c r="B46" s="173"/>
      <c r="C46" s="174"/>
      <c r="D46" s="174"/>
      <c r="E46" s="174"/>
      <c r="F46" s="174"/>
      <c r="G46" s="174"/>
      <c r="H46" s="174"/>
      <c r="I46" s="174"/>
      <c r="J46" s="174"/>
      <c r="K46" s="174"/>
      <c r="L46" s="174"/>
      <c r="M46" s="174"/>
      <c r="N46" s="174"/>
      <c r="O46" s="174"/>
      <c r="P46" s="174"/>
      <c r="Q46" s="174"/>
      <c r="R46" s="175"/>
      <c r="S46" s="163"/>
      <c r="T46" s="163"/>
    </row>
    <row r="47" spans="1:20" ht="18.75" customHeight="1" x14ac:dyDescent="0.25">
      <c r="A47" s="602">
        <f>'2. Tulud-kulud projektiga'!A47:B47</f>
        <v>0</v>
      </c>
      <c r="B47" s="603"/>
      <c r="C47" s="213" t="s">
        <v>3</v>
      </c>
      <c r="D47" s="171"/>
      <c r="E47" s="171"/>
      <c r="F47" s="171"/>
      <c r="G47" s="171"/>
      <c r="H47" s="171"/>
      <c r="I47" s="171"/>
      <c r="J47" s="171"/>
      <c r="K47" s="171"/>
      <c r="L47" s="171"/>
      <c r="M47" s="171"/>
      <c r="N47" s="171"/>
      <c r="O47" s="171"/>
      <c r="P47" s="171"/>
      <c r="Q47" s="171"/>
      <c r="R47" s="171"/>
      <c r="S47" s="163"/>
      <c r="T47" s="163"/>
    </row>
    <row r="48" spans="1:20" ht="18.75" customHeight="1" x14ac:dyDescent="0.25">
      <c r="A48" s="602">
        <f>'2. Tulud-kulud projektiga'!A48:B48</f>
        <v>0</v>
      </c>
      <c r="B48" s="603"/>
      <c r="C48" s="213" t="s">
        <v>3</v>
      </c>
      <c r="D48" s="171"/>
      <c r="E48" s="171"/>
      <c r="F48" s="171"/>
      <c r="G48" s="171"/>
      <c r="H48" s="171"/>
      <c r="I48" s="171"/>
      <c r="J48" s="171"/>
      <c r="K48" s="171"/>
      <c r="L48" s="171"/>
      <c r="M48" s="171"/>
      <c r="N48" s="171"/>
      <c r="O48" s="171"/>
      <c r="P48" s="171"/>
      <c r="Q48" s="171"/>
      <c r="R48" s="171"/>
      <c r="S48" s="163"/>
      <c r="T48" s="163"/>
    </row>
    <row r="49" spans="1:21" ht="18.75" customHeight="1" x14ac:dyDescent="0.25">
      <c r="A49" s="602" t="str">
        <f>'2. Tulud-kulud projektiga'!A49:B49</f>
        <v>Muu tulu (nimetage)</v>
      </c>
      <c r="B49" s="603"/>
      <c r="C49" s="213" t="s">
        <v>3</v>
      </c>
      <c r="D49" s="171"/>
      <c r="E49" s="171"/>
      <c r="F49" s="171"/>
      <c r="G49" s="171"/>
      <c r="H49" s="171"/>
      <c r="I49" s="171"/>
      <c r="J49" s="171"/>
      <c r="K49" s="171"/>
      <c r="L49" s="171"/>
      <c r="M49" s="171"/>
      <c r="N49" s="171"/>
      <c r="O49" s="171"/>
      <c r="P49" s="171"/>
      <c r="Q49" s="171"/>
      <c r="R49" s="171"/>
      <c r="S49" s="163"/>
      <c r="T49" s="163"/>
    </row>
    <row r="50" spans="1:21" ht="18.75" customHeight="1" x14ac:dyDescent="0.25">
      <c r="A50" s="602" t="str">
        <f>'2. Tulud-kulud projektiga'!A50:B50</f>
        <v>Muu tulu (nimetage)</v>
      </c>
      <c r="B50" s="603"/>
      <c r="C50" s="213" t="s">
        <v>3</v>
      </c>
      <c r="D50" s="171"/>
      <c r="E50" s="171"/>
      <c r="F50" s="171"/>
      <c r="G50" s="171"/>
      <c r="H50" s="171"/>
      <c r="I50" s="171"/>
      <c r="J50" s="171"/>
      <c r="K50" s="171"/>
      <c r="L50" s="171"/>
      <c r="M50" s="171"/>
      <c r="N50" s="171"/>
      <c r="O50" s="171"/>
      <c r="P50" s="171"/>
      <c r="Q50" s="171"/>
      <c r="R50" s="171"/>
      <c r="S50" s="163"/>
      <c r="T50" s="163"/>
    </row>
    <row r="51" spans="1:21" ht="18.75" customHeight="1" x14ac:dyDescent="0.25">
      <c r="A51" s="602" t="str">
        <f>'2. Tulud-kulud projektiga'!A51:B51</f>
        <v>Muu tulu (nimetage)</v>
      </c>
      <c r="B51" s="603"/>
      <c r="C51" s="213" t="s">
        <v>3</v>
      </c>
      <c r="D51" s="171"/>
      <c r="E51" s="171"/>
      <c r="F51" s="171"/>
      <c r="G51" s="171"/>
      <c r="H51" s="171"/>
      <c r="I51" s="171"/>
      <c r="J51" s="171"/>
      <c r="K51" s="171"/>
      <c r="L51" s="171"/>
      <c r="M51" s="171"/>
      <c r="N51" s="171"/>
      <c r="O51" s="171"/>
      <c r="P51" s="171"/>
      <c r="Q51" s="171"/>
      <c r="R51" s="171"/>
      <c r="S51" s="163"/>
      <c r="T51" s="163"/>
    </row>
    <row r="52" spans="1:21" ht="4.5" customHeight="1" x14ac:dyDescent="0.25">
      <c r="A52" s="157"/>
      <c r="B52" s="158"/>
      <c r="C52" s="160"/>
      <c r="D52" s="160"/>
      <c r="E52" s="160"/>
      <c r="F52" s="160"/>
      <c r="G52" s="160"/>
      <c r="H52" s="160"/>
      <c r="I52" s="160"/>
      <c r="J52" s="160"/>
      <c r="K52" s="160"/>
      <c r="L52" s="160"/>
      <c r="M52" s="160"/>
      <c r="N52" s="160"/>
      <c r="O52" s="160"/>
      <c r="P52" s="160"/>
      <c r="Q52" s="160"/>
      <c r="R52" s="170"/>
      <c r="S52" s="163"/>
      <c r="T52" s="163"/>
    </row>
    <row r="53" spans="1:21" s="179" customFormat="1" ht="21" customHeight="1" x14ac:dyDescent="0.25">
      <c r="A53" s="604" t="s">
        <v>8</v>
      </c>
      <c r="B53" s="605"/>
      <c r="C53" s="215" t="s">
        <v>3</v>
      </c>
      <c r="D53" s="216">
        <f t="shared" ref="D53:R53" si="23">D9+D13+D17+D21+D25+D29+D33+D37+D41+D45+D47+D48+D49+D50+D51</f>
        <v>0</v>
      </c>
      <c r="E53" s="216">
        <f t="shared" si="23"/>
        <v>0</v>
      </c>
      <c r="F53" s="216">
        <f t="shared" si="23"/>
        <v>0</v>
      </c>
      <c r="G53" s="216">
        <f t="shared" si="23"/>
        <v>0</v>
      </c>
      <c r="H53" s="216">
        <f t="shared" si="23"/>
        <v>0</v>
      </c>
      <c r="I53" s="216">
        <f t="shared" si="23"/>
        <v>0</v>
      </c>
      <c r="J53" s="216">
        <f t="shared" si="23"/>
        <v>0</v>
      </c>
      <c r="K53" s="216">
        <f t="shared" si="23"/>
        <v>0</v>
      </c>
      <c r="L53" s="216">
        <f t="shared" si="23"/>
        <v>0</v>
      </c>
      <c r="M53" s="216">
        <f t="shared" si="23"/>
        <v>0</v>
      </c>
      <c r="N53" s="216">
        <f t="shared" si="23"/>
        <v>0</v>
      </c>
      <c r="O53" s="216">
        <f t="shared" si="23"/>
        <v>0</v>
      </c>
      <c r="P53" s="216">
        <f t="shared" si="23"/>
        <v>0</v>
      </c>
      <c r="Q53" s="216">
        <f t="shared" ref="Q53" si="24">Q9+Q13+Q17+Q21+Q25+Q29+Q33+Q37+Q41+Q45+Q47+Q48+Q49+Q50+Q51</f>
        <v>0</v>
      </c>
      <c r="R53" s="216">
        <f t="shared" si="23"/>
        <v>0</v>
      </c>
      <c r="S53" s="178"/>
      <c r="T53" s="178"/>
    </row>
    <row r="54" spans="1:21" ht="4.5" customHeight="1" x14ac:dyDescent="0.25">
      <c r="A54" s="157"/>
      <c r="B54" s="158"/>
      <c r="C54" s="160"/>
      <c r="D54" s="160"/>
      <c r="E54" s="160"/>
      <c r="F54" s="160"/>
      <c r="G54" s="160"/>
      <c r="H54" s="160"/>
      <c r="I54" s="160"/>
      <c r="J54" s="160"/>
      <c r="K54" s="160"/>
      <c r="L54" s="160"/>
      <c r="M54" s="160"/>
      <c r="N54" s="160"/>
      <c r="O54" s="160"/>
      <c r="P54" s="160"/>
      <c r="Q54" s="160"/>
      <c r="R54" s="170"/>
      <c r="S54" s="163"/>
      <c r="T54" s="163"/>
    </row>
    <row r="55" spans="1:21" ht="9" customHeight="1" x14ac:dyDescent="0.25">
      <c r="B55" s="180"/>
      <c r="C55" s="163"/>
      <c r="D55" s="163"/>
      <c r="E55" s="163"/>
      <c r="F55" s="163"/>
      <c r="G55" s="163"/>
      <c r="H55" s="163"/>
      <c r="I55" s="163"/>
      <c r="J55" s="163"/>
      <c r="K55" s="163"/>
      <c r="L55" s="163"/>
      <c r="M55" s="163"/>
      <c r="N55" s="163"/>
      <c r="O55" s="163"/>
      <c r="P55" s="163"/>
      <c r="Q55" s="163"/>
      <c r="R55" s="163"/>
      <c r="S55" s="163"/>
      <c r="T55" s="163"/>
    </row>
    <row r="56" spans="1:21" ht="15.75" x14ac:dyDescent="0.25">
      <c r="A56" s="181" t="s">
        <v>17</v>
      </c>
      <c r="B56" s="180"/>
      <c r="C56" s="163"/>
      <c r="D56" s="163"/>
      <c r="E56" s="163"/>
      <c r="F56" s="163"/>
      <c r="G56" s="163"/>
      <c r="H56" s="163"/>
      <c r="I56" s="163"/>
      <c r="J56" s="163"/>
      <c r="K56" s="163"/>
      <c r="L56" s="163"/>
      <c r="M56" s="163"/>
      <c r="N56" s="163"/>
      <c r="O56" s="163"/>
      <c r="P56" s="163"/>
      <c r="Q56" s="163"/>
      <c r="R56" s="163"/>
      <c r="S56" s="163"/>
      <c r="T56" s="163"/>
    </row>
    <row r="57" spans="1:21" ht="4.5" customHeight="1" x14ac:dyDescent="0.25">
      <c r="A57" s="157"/>
      <c r="B57" s="158"/>
      <c r="C57" s="160"/>
      <c r="D57" s="160"/>
      <c r="E57" s="160"/>
      <c r="F57" s="160"/>
      <c r="G57" s="160"/>
      <c r="H57" s="160"/>
      <c r="I57" s="160"/>
      <c r="J57" s="160"/>
      <c r="K57" s="160"/>
      <c r="L57" s="160"/>
      <c r="M57" s="160"/>
      <c r="N57" s="160"/>
      <c r="O57" s="160"/>
      <c r="P57" s="160"/>
      <c r="Q57" s="160"/>
      <c r="R57" s="170"/>
      <c r="S57" s="163"/>
      <c r="T57" s="163"/>
    </row>
    <row r="58" spans="1:21" x14ac:dyDescent="0.25">
      <c r="A58" s="599" t="str">
        <f>'2. Tulud-kulud projektiga'!A58:A79</f>
        <v>Tööjõukulud</v>
      </c>
      <c r="B58" s="209" t="str">
        <f>'2. Tulud-kulud projektiga'!B58</f>
        <v>Töötaja 1</v>
      </c>
      <c r="C58" s="210" t="s">
        <v>3</v>
      </c>
      <c r="D58" s="171"/>
      <c r="E58" s="171"/>
      <c r="F58" s="171"/>
      <c r="G58" s="171"/>
      <c r="H58" s="171"/>
      <c r="I58" s="171"/>
      <c r="J58" s="171"/>
      <c r="K58" s="171"/>
      <c r="L58" s="171"/>
      <c r="M58" s="171"/>
      <c r="N58" s="171"/>
      <c r="O58" s="171"/>
      <c r="P58" s="171"/>
      <c r="Q58" s="171"/>
      <c r="R58" s="171"/>
      <c r="S58" s="182"/>
      <c r="T58" s="182"/>
      <c r="U58" s="183"/>
    </row>
    <row r="59" spans="1:21" x14ac:dyDescent="0.25">
      <c r="A59" s="599"/>
      <c r="B59" s="209" t="str">
        <f>'2. Tulud-kulud projektiga'!B59</f>
        <v>Töötaja 2</v>
      </c>
      <c r="C59" s="210" t="s">
        <v>3</v>
      </c>
      <c r="D59" s="171"/>
      <c r="E59" s="171"/>
      <c r="F59" s="171"/>
      <c r="G59" s="171"/>
      <c r="H59" s="171"/>
      <c r="I59" s="171"/>
      <c r="J59" s="171"/>
      <c r="K59" s="171"/>
      <c r="L59" s="171"/>
      <c r="M59" s="171"/>
      <c r="N59" s="171"/>
      <c r="O59" s="171"/>
      <c r="P59" s="171"/>
      <c r="Q59" s="171"/>
      <c r="R59" s="171"/>
      <c r="S59" s="182"/>
      <c r="T59" s="182"/>
      <c r="U59" s="183"/>
    </row>
    <row r="60" spans="1:21" x14ac:dyDescent="0.25">
      <c r="A60" s="599"/>
      <c r="B60" s="209" t="str">
        <f>'2. Tulud-kulud projektiga'!B60</f>
        <v>Töötaja 3</v>
      </c>
      <c r="C60" s="210" t="s">
        <v>3</v>
      </c>
      <c r="D60" s="171"/>
      <c r="E60" s="171"/>
      <c r="F60" s="171"/>
      <c r="G60" s="171"/>
      <c r="H60" s="171"/>
      <c r="I60" s="171"/>
      <c r="J60" s="171"/>
      <c r="K60" s="171"/>
      <c r="L60" s="171"/>
      <c r="M60" s="171"/>
      <c r="N60" s="171"/>
      <c r="O60" s="171"/>
      <c r="P60" s="171"/>
      <c r="Q60" s="171"/>
      <c r="R60" s="171"/>
      <c r="S60" s="182"/>
      <c r="T60" s="182"/>
      <c r="U60" s="183"/>
    </row>
    <row r="61" spans="1:21" x14ac:dyDescent="0.25">
      <c r="A61" s="599"/>
      <c r="B61" s="209" t="str">
        <f>'2. Tulud-kulud projektiga'!B61</f>
        <v>Töötaja 4</v>
      </c>
      <c r="C61" s="210" t="s">
        <v>3</v>
      </c>
      <c r="D61" s="171"/>
      <c r="E61" s="171"/>
      <c r="F61" s="171"/>
      <c r="G61" s="171"/>
      <c r="H61" s="171"/>
      <c r="I61" s="171"/>
      <c r="J61" s="171"/>
      <c r="K61" s="171"/>
      <c r="L61" s="171"/>
      <c r="M61" s="171"/>
      <c r="N61" s="171"/>
      <c r="O61" s="171"/>
      <c r="P61" s="171"/>
      <c r="Q61" s="171"/>
      <c r="R61" s="171"/>
      <c r="S61" s="182"/>
      <c r="T61" s="182"/>
      <c r="U61" s="183"/>
    </row>
    <row r="62" spans="1:21" x14ac:dyDescent="0.25">
      <c r="A62" s="599"/>
      <c r="B62" s="209">
        <f>'2. Tulud-kulud projektiga'!B62</f>
        <v>0</v>
      </c>
      <c r="C62" s="210" t="s">
        <v>3</v>
      </c>
      <c r="D62" s="171"/>
      <c r="E62" s="171"/>
      <c r="F62" s="171"/>
      <c r="G62" s="171"/>
      <c r="H62" s="171"/>
      <c r="I62" s="171"/>
      <c r="J62" s="171"/>
      <c r="K62" s="171"/>
      <c r="L62" s="171"/>
      <c r="M62" s="171"/>
      <c r="N62" s="171"/>
      <c r="O62" s="171"/>
      <c r="P62" s="171"/>
      <c r="Q62" s="171"/>
      <c r="R62" s="171"/>
      <c r="S62" s="182"/>
      <c r="T62" s="182"/>
      <c r="U62" s="183"/>
    </row>
    <row r="63" spans="1:21" x14ac:dyDescent="0.25">
      <c r="A63" s="599"/>
      <c r="B63" s="209" t="str">
        <f>'2. Tulud-kulud projektiga'!B63</f>
        <v>Töötaja 6</v>
      </c>
      <c r="C63" s="210" t="s">
        <v>3</v>
      </c>
      <c r="D63" s="171"/>
      <c r="E63" s="171"/>
      <c r="F63" s="171"/>
      <c r="G63" s="171"/>
      <c r="H63" s="171"/>
      <c r="I63" s="171"/>
      <c r="J63" s="171"/>
      <c r="K63" s="171"/>
      <c r="L63" s="171"/>
      <c r="M63" s="171"/>
      <c r="N63" s="171"/>
      <c r="O63" s="171"/>
      <c r="P63" s="171"/>
      <c r="Q63" s="171"/>
      <c r="R63" s="171"/>
      <c r="S63" s="182"/>
      <c r="T63" s="182"/>
      <c r="U63" s="183"/>
    </row>
    <row r="64" spans="1:21" x14ac:dyDescent="0.25">
      <c r="A64" s="599"/>
      <c r="B64" s="209" t="str">
        <f>'2. Tulud-kulud projektiga'!B64</f>
        <v>Töötaja 7</v>
      </c>
      <c r="C64" s="210" t="s">
        <v>3</v>
      </c>
      <c r="D64" s="171"/>
      <c r="E64" s="171"/>
      <c r="F64" s="171"/>
      <c r="G64" s="171"/>
      <c r="H64" s="171"/>
      <c r="I64" s="171"/>
      <c r="J64" s="171"/>
      <c r="K64" s="171"/>
      <c r="L64" s="171"/>
      <c r="M64" s="171"/>
      <c r="N64" s="171"/>
      <c r="O64" s="171"/>
      <c r="P64" s="171"/>
      <c r="Q64" s="171"/>
      <c r="R64" s="171"/>
      <c r="S64" s="182"/>
      <c r="T64" s="182"/>
      <c r="U64" s="183"/>
    </row>
    <row r="65" spans="1:21" x14ac:dyDescent="0.25">
      <c r="A65" s="599"/>
      <c r="B65" s="209" t="str">
        <f>'2. Tulud-kulud projektiga'!B65</f>
        <v>Töötaja 8</v>
      </c>
      <c r="C65" s="210" t="s">
        <v>3</v>
      </c>
      <c r="D65" s="171"/>
      <c r="E65" s="171"/>
      <c r="F65" s="171"/>
      <c r="G65" s="171"/>
      <c r="H65" s="171"/>
      <c r="I65" s="171"/>
      <c r="J65" s="171"/>
      <c r="K65" s="171"/>
      <c r="L65" s="171"/>
      <c r="M65" s="171"/>
      <c r="N65" s="171"/>
      <c r="O65" s="171"/>
      <c r="P65" s="171"/>
      <c r="Q65" s="171"/>
      <c r="R65" s="171"/>
      <c r="S65" s="182"/>
      <c r="T65" s="182"/>
      <c r="U65" s="183"/>
    </row>
    <row r="66" spans="1:21" x14ac:dyDescent="0.25">
      <c r="A66" s="599"/>
      <c r="B66" s="209" t="str">
        <f>'2. Tulud-kulud projektiga'!B66</f>
        <v>Töötaja 9</v>
      </c>
      <c r="C66" s="210" t="s">
        <v>3</v>
      </c>
      <c r="D66" s="171"/>
      <c r="E66" s="171"/>
      <c r="F66" s="171"/>
      <c r="G66" s="171"/>
      <c r="H66" s="171"/>
      <c r="I66" s="171"/>
      <c r="J66" s="171"/>
      <c r="K66" s="171"/>
      <c r="L66" s="171"/>
      <c r="M66" s="171"/>
      <c r="N66" s="171"/>
      <c r="O66" s="171"/>
      <c r="P66" s="171"/>
      <c r="Q66" s="171"/>
      <c r="R66" s="171"/>
      <c r="S66" s="182"/>
      <c r="T66" s="182"/>
      <c r="U66" s="183"/>
    </row>
    <row r="67" spans="1:21" x14ac:dyDescent="0.25">
      <c r="A67" s="599"/>
      <c r="B67" s="209" t="str">
        <f>'2. Tulud-kulud projektiga'!B67</f>
        <v>Töötaja 10</v>
      </c>
      <c r="C67" s="210" t="s">
        <v>3</v>
      </c>
      <c r="D67" s="171"/>
      <c r="E67" s="171"/>
      <c r="F67" s="171"/>
      <c r="G67" s="171"/>
      <c r="H67" s="171"/>
      <c r="I67" s="171"/>
      <c r="J67" s="171"/>
      <c r="K67" s="171"/>
      <c r="L67" s="171"/>
      <c r="M67" s="171"/>
      <c r="N67" s="171"/>
      <c r="O67" s="171"/>
      <c r="P67" s="171"/>
      <c r="Q67" s="171"/>
      <c r="R67" s="171"/>
      <c r="S67" s="182"/>
      <c r="T67" s="182"/>
      <c r="U67" s="183"/>
    </row>
    <row r="68" spans="1:21" hidden="1" outlineLevel="1" x14ac:dyDescent="0.25">
      <c r="A68" s="599"/>
      <c r="B68" s="209" t="str">
        <f>'2. Tulud-kulud projektiga'!B68</f>
        <v>Töötaja 3 (0,5 ставки)</v>
      </c>
      <c r="C68" s="210" t="s">
        <v>3</v>
      </c>
      <c r="D68" s="171"/>
      <c r="E68" s="171"/>
      <c r="F68" s="171"/>
      <c r="G68" s="171"/>
      <c r="H68" s="171"/>
      <c r="I68" s="171"/>
      <c r="J68" s="171"/>
      <c r="K68" s="171"/>
      <c r="L68" s="171"/>
      <c r="M68" s="171"/>
      <c r="N68" s="171"/>
      <c r="O68" s="171"/>
      <c r="P68" s="171"/>
      <c r="Q68" s="171"/>
      <c r="R68" s="171"/>
      <c r="S68" s="182"/>
      <c r="T68" s="182"/>
      <c r="U68" s="183"/>
    </row>
    <row r="69" spans="1:21" hidden="1" outlineLevel="1" x14ac:dyDescent="0.25">
      <c r="A69" s="599"/>
      <c r="B69" s="209" t="str">
        <f>'2. Tulud-kulud projektiga'!B69</f>
        <v>Töötaja 3 (0,5 ставки)</v>
      </c>
      <c r="C69" s="210" t="s">
        <v>3</v>
      </c>
      <c r="D69" s="171"/>
      <c r="E69" s="171"/>
      <c r="F69" s="171"/>
      <c r="G69" s="171"/>
      <c r="H69" s="171"/>
      <c r="I69" s="171"/>
      <c r="J69" s="171"/>
      <c r="K69" s="171"/>
      <c r="L69" s="171"/>
      <c r="M69" s="171"/>
      <c r="N69" s="171"/>
      <c r="O69" s="171"/>
      <c r="P69" s="171"/>
      <c r="Q69" s="171"/>
      <c r="R69" s="171"/>
      <c r="S69" s="182"/>
      <c r="T69" s="182"/>
      <c r="U69" s="183"/>
    </row>
    <row r="70" spans="1:21" hidden="1" outlineLevel="1" x14ac:dyDescent="0.25">
      <c r="A70" s="599"/>
      <c r="B70" s="209" t="str">
        <f>'2. Tulud-kulud projektiga'!B70</f>
        <v>Töötaja 4 (0,5 ставки)</v>
      </c>
      <c r="C70" s="210" t="s">
        <v>3</v>
      </c>
      <c r="D70" s="171"/>
      <c r="E70" s="171"/>
      <c r="F70" s="171"/>
      <c r="G70" s="171"/>
      <c r="H70" s="171"/>
      <c r="I70" s="171"/>
      <c r="J70" s="171"/>
      <c r="K70" s="171"/>
      <c r="L70" s="171"/>
      <c r="M70" s="171"/>
      <c r="N70" s="171"/>
      <c r="O70" s="171"/>
      <c r="P70" s="171"/>
      <c r="Q70" s="171"/>
      <c r="R70" s="171"/>
      <c r="S70" s="182"/>
      <c r="T70" s="182"/>
      <c r="U70" s="183"/>
    </row>
    <row r="71" spans="1:21" hidden="1" outlineLevel="1" x14ac:dyDescent="0.25">
      <c r="A71" s="599"/>
      <c r="B71" s="209" t="str">
        <f>'2. Tulud-kulud projektiga'!B71</f>
        <v>Töötaja 14</v>
      </c>
      <c r="C71" s="210" t="s">
        <v>3</v>
      </c>
      <c r="D71" s="171"/>
      <c r="E71" s="171"/>
      <c r="F71" s="171"/>
      <c r="G71" s="171"/>
      <c r="H71" s="171"/>
      <c r="I71" s="171"/>
      <c r="J71" s="171"/>
      <c r="K71" s="171"/>
      <c r="L71" s="171"/>
      <c r="M71" s="171"/>
      <c r="N71" s="171"/>
      <c r="O71" s="171"/>
      <c r="P71" s="171"/>
      <c r="Q71" s="171"/>
      <c r="R71" s="171"/>
      <c r="S71" s="182"/>
      <c r="T71" s="182"/>
      <c r="U71" s="183"/>
    </row>
    <row r="72" spans="1:21" hidden="1" outlineLevel="1" x14ac:dyDescent="0.25">
      <c r="A72" s="599"/>
      <c r="B72" s="209" t="str">
        <f>'2. Tulud-kulud projektiga'!B72</f>
        <v>Töötaja 15</v>
      </c>
      <c r="C72" s="210" t="s">
        <v>3</v>
      </c>
      <c r="D72" s="171"/>
      <c r="E72" s="171"/>
      <c r="F72" s="171"/>
      <c r="G72" s="171"/>
      <c r="H72" s="171"/>
      <c r="I72" s="171"/>
      <c r="J72" s="171"/>
      <c r="K72" s="171"/>
      <c r="L72" s="171"/>
      <c r="M72" s="171"/>
      <c r="N72" s="171"/>
      <c r="O72" s="171"/>
      <c r="P72" s="171"/>
      <c r="Q72" s="171"/>
      <c r="R72" s="171"/>
      <c r="S72" s="182"/>
      <c r="T72" s="182"/>
      <c r="U72" s="183"/>
    </row>
    <row r="73" spans="1:21" hidden="1" outlineLevel="1" x14ac:dyDescent="0.25">
      <c r="A73" s="599"/>
      <c r="B73" s="209" t="str">
        <f>'2. Tulud-kulud projektiga'!B73</f>
        <v>Töötaja 16</v>
      </c>
      <c r="C73" s="210" t="s">
        <v>3</v>
      </c>
      <c r="D73" s="171"/>
      <c r="E73" s="171"/>
      <c r="F73" s="171"/>
      <c r="G73" s="171"/>
      <c r="H73" s="171"/>
      <c r="I73" s="171"/>
      <c r="J73" s="171"/>
      <c r="K73" s="171"/>
      <c r="L73" s="171"/>
      <c r="M73" s="171"/>
      <c r="N73" s="171"/>
      <c r="O73" s="171"/>
      <c r="P73" s="171"/>
      <c r="Q73" s="171"/>
      <c r="R73" s="171"/>
      <c r="S73" s="182"/>
      <c r="T73" s="182"/>
      <c r="U73" s="183"/>
    </row>
    <row r="74" spans="1:21" hidden="1" outlineLevel="1" x14ac:dyDescent="0.25">
      <c r="A74" s="599"/>
      <c r="B74" s="209" t="str">
        <f>'2. Tulud-kulud projektiga'!B74</f>
        <v>Töötaja 17</v>
      </c>
      <c r="C74" s="210" t="s">
        <v>3</v>
      </c>
      <c r="D74" s="171"/>
      <c r="E74" s="171"/>
      <c r="F74" s="171"/>
      <c r="G74" s="171"/>
      <c r="H74" s="171"/>
      <c r="I74" s="171"/>
      <c r="J74" s="171"/>
      <c r="K74" s="171"/>
      <c r="L74" s="171"/>
      <c r="M74" s="171"/>
      <c r="N74" s="171"/>
      <c r="O74" s="171"/>
      <c r="P74" s="171"/>
      <c r="Q74" s="171"/>
      <c r="R74" s="171"/>
      <c r="S74" s="182"/>
      <c r="T74" s="182"/>
      <c r="U74" s="183"/>
    </row>
    <row r="75" spans="1:21" hidden="1" outlineLevel="1" x14ac:dyDescent="0.25">
      <c r="A75" s="599"/>
      <c r="B75" s="209" t="str">
        <f>'2. Tulud-kulud projektiga'!B75</f>
        <v>Töötaja 18</v>
      </c>
      <c r="C75" s="210" t="s">
        <v>3</v>
      </c>
      <c r="D75" s="171"/>
      <c r="E75" s="171"/>
      <c r="F75" s="171"/>
      <c r="G75" s="171"/>
      <c r="H75" s="171"/>
      <c r="I75" s="171"/>
      <c r="J75" s="171"/>
      <c r="K75" s="171"/>
      <c r="L75" s="171"/>
      <c r="M75" s="171"/>
      <c r="N75" s="171"/>
      <c r="O75" s="171"/>
      <c r="P75" s="171"/>
      <c r="Q75" s="171"/>
      <c r="R75" s="171"/>
      <c r="S75" s="182"/>
      <c r="T75" s="182"/>
      <c r="U75" s="183"/>
    </row>
    <row r="76" spans="1:21" hidden="1" outlineLevel="1" x14ac:dyDescent="0.25">
      <c r="A76" s="599"/>
      <c r="B76" s="209" t="str">
        <f>'2. Tulud-kulud projektiga'!B76</f>
        <v>Töötaja 19</v>
      </c>
      <c r="C76" s="210" t="s">
        <v>3</v>
      </c>
      <c r="D76" s="171"/>
      <c r="E76" s="171"/>
      <c r="F76" s="171"/>
      <c r="G76" s="171"/>
      <c r="H76" s="171"/>
      <c r="I76" s="171"/>
      <c r="J76" s="171"/>
      <c r="K76" s="171"/>
      <c r="L76" s="171"/>
      <c r="M76" s="171"/>
      <c r="N76" s="171"/>
      <c r="O76" s="171"/>
      <c r="P76" s="171"/>
      <c r="Q76" s="171"/>
      <c r="R76" s="171"/>
      <c r="S76" s="182"/>
      <c r="T76" s="182"/>
      <c r="U76" s="183"/>
    </row>
    <row r="77" spans="1:21" hidden="1" outlineLevel="1" x14ac:dyDescent="0.25">
      <c r="A77" s="599"/>
      <c r="B77" s="209" t="str">
        <f>'2. Tulud-kulud projektiga'!B77</f>
        <v>Töötaja 20</v>
      </c>
      <c r="C77" s="210" t="s">
        <v>3</v>
      </c>
      <c r="D77" s="171"/>
      <c r="E77" s="171"/>
      <c r="F77" s="171"/>
      <c r="G77" s="171"/>
      <c r="H77" s="171"/>
      <c r="I77" s="171"/>
      <c r="J77" s="171"/>
      <c r="K77" s="171"/>
      <c r="L77" s="171"/>
      <c r="M77" s="171"/>
      <c r="N77" s="171"/>
      <c r="O77" s="171"/>
      <c r="P77" s="171"/>
      <c r="Q77" s="171"/>
      <c r="R77" s="171"/>
      <c r="S77" s="182"/>
      <c r="T77" s="182"/>
      <c r="U77" s="183"/>
    </row>
    <row r="78" spans="1:21" collapsed="1" x14ac:dyDescent="0.25">
      <c r="A78" s="599"/>
      <c r="B78" s="209" t="s">
        <v>27</v>
      </c>
      <c r="C78" s="210" t="s">
        <v>3</v>
      </c>
      <c r="D78" s="217">
        <f t="shared" ref="D78:R78" si="25">SUM(D58:D77)</f>
        <v>0</v>
      </c>
      <c r="E78" s="217">
        <f t="shared" si="25"/>
        <v>0</v>
      </c>
      <c r="F78" s="217">
        <f t="shared" si="25"/>
        <v>0</v>
      </c>
      <c r="G78" s="217">
        <f t="shared" si="25"/>
        <v>0</v>
      </c>
      <c r="H78" s="217">
        <f t="shared" si="25"/>
        <v>0</v>
      </c>
      <c r="I78" s="217">
        <f t="shared" si="25"/>
        <v>0</v>
      </c>
      <c r="J78" s="217">
        <f t="shared" si="25"/>
        <v>0</v>
      </c>
      <c r="K78" s="217">
        <f t="shared" si="25"/>
        <v>0</v>
      </c>
      <c r="L78" s="217">
        <f t="shared" si="25"/>
        <v>0</v>
      </c>
      <c r="M78" s="217">
        <f t="shared" si="25"/>
        <v>0</v>
      </c>
      <c r="N78" s="217">
        <f t="shared" si="25"/>
        <v>0</v>
      </c>
      <c r="O78" s="217">
        <f t="shared" si="25"/>
        <v>0</v>
      </c>
      <c r="P78" s="217">
        <f t="shared" si="25"/>
        <v>0</v>
      </c>
      <c r="Q78" s="217">
        <f t="shared" ref="Q78" si="26">SUM(Q58:Q77)</f>
        <v>0</v>
      </c>
      <c r="R78" s="217">
        <f t="shared" si="25"/>
        <v>0</v>
      </c>
      <c r="S78" s="182"/>
      <c r="T78" s="182"/>
      <c r="U78" s="183"/>
    </row>
    <row r="79" spans="1:21" x14ac:dyDescent="0.25">
      <c r="A79" s="599"/>
      <c r="B79" s="209" t="s">
        <v>26</v>
      </c>
      <c r="C79" s="218"/>
      <c r="D79" s="217">
        <f>D78*Maksumäärad!B5</f>
        <v>0</v>
      </c>
      <c r="E79" s="217">
        <f>E78*Maksumäärad!C5</f>
        <v>0</v>
      </c>
      <c r="F79" s="217">
        <f>F78*Maksumäärad!D5</f>
        <v>0</v>
      </c>
      <c r="G79" s="217">
        <f>G78*Maksumäärad!E5</f>
        <v>0</v>
      </c>
      <c r="H79" s="217">
        <f>H78*Maksumäärad!F5</f>
        <v>0</v>
      </c>
      <c r="I79" s="217">
        <f>I78*Maksumäärad!G5</f>
        <v>0</v>
      </c>
      <c r="J79" s="217">
        <f>J78*Maksumäärad!H5</f>
        <v>0</v>
      </c>
      <c r="K79" s="217">
        <f>K78*Maksumäärad!I5</f>
        <v>0</v>
      </c>
      <c r="L79" s="217">
        <f>L78*Maksumäärad!J5</f>
        <v>0</v>
      </c>
      <c r="M79" s="217">
        <f>M78*Maksumäärad!K5</f>
        <v>0</v>
      </c>
      <c r="N79" s="217">
        <f>N78*Maksumäärad!L5</f>
        <v>0</v>
      </c>
      <c r="O79" s="217">
        <f>O78*Maksumäärad!M5</f>
        <v>0</v>
      </c>
      <c r="P79" s="217">
        <f>P78*Maksumäärad!N5</f>
        <v>0</v>
      </c>
      <c r="Q79" s="217">
        <f>Q78*Maksumäärad!O5</f>
        <v>0</v>
      </c>
      <c r="R79" s="217">
        <f>R78*Maksumäärad!P5</f>
        <v>0</v>
      </c>
      <c r="S79" s="182"/>
      <c r="T79" s="182"/>
      <c r="U79" s="183"/>
    </row>
    <row r="80" spans="1:21" x14ac:dyDescent="0.25">
      <c r="A80" s="600" t="s">
        <v>28</v>
      </c>
      <c r="B80" s="601"/>
      <c r="C80" s="219"/>
      <c r="D80" s="220">
        <f t="shared" ref="D80:R80" si="27">SUM(D78:D79)</f>
        <v>0</v>
      </c>
      <c r="E80" s="220">
        <f t="shared" si="27"/>
        <v>0</v>
      </c>
      <c r="F80" s="220">
        <f t="shared" si="27"/>
        <v>0</v>
      </c>
      <c r="G80" s="220">
        <f t="shared" si="27"/>
        <v>0</v>
      </c>
      <c r="H80" s="220">
        <f t="shared" si="27"/>
        <v>0</v>
      </c>
      <c r="I80" s="220">
        <f t="shared" si="27"/>
        <v>0</v>
      </c>
      <c r="J80" s="220">
        <f t="shared" si="27"/>
        <v>0</v>
      </c>
      <c r="K80" s="220">
        <f t="shared" si="27"/>
        <v>0</v>
      </c>
      <c r="L80" s="220">
        <f t="shared" si="27"/>
        <v>0</v>
      </c>
      <c r="M80" s="220">
        <f t="shared" si="27"/>
        <v>0</v>
      </c>
      <c r="N80" s="220">
        <f t="shared" si="27"/>
        <v>0</v>
      </c>
      <c r="O80" s="220">
        <f t="shared" si="27"/>
        <v>0</v>
      </c>
      <c r="P80" s="220">
        <f t="shared" si="27"/>
        <v>0</v>
      </c>
      <c r="Q80" s="220">
        <f t="shared" ref="Q80" si="28">SUM(Q78:Q79)</f>
        <v>0</v>
      </c>
      <c r="R80" s="220">
        <f t="shared" si="27"/>
        <v>0</v>
      </c>
      <c r="S80" s="182"/>
      <c r="T80" s="182"/>
      <c r="U80" s="183"/>
    </row>
    <row r="81" spans="1:21" ht="4.5" customHeight="1" x14ac:dyDescent="0.25">
      <c r="A81" s="157"/>
      <c r="B81" s="158"/>
      <c r="C81" s="160"/>
      <c r="D81" s="186"/>
      <c r="E81" s="186"/>
      <c r="F81" s="186"/>
      <c r="G81" s="186"/>
      <c r="H81" s="186"/>
      <c r="I81" s="186"/>
      <c r="J81" s="186"/>
      <c r="K81" s="186"/>
      <c r="L81" s="186"/>
      <c r="M81" s="186"/>
      <c r="N81" s="186"/>
      <c r="O81" s="186"/>
      <c r="P81" s="186"/>
      <c r="Q81" s="186"/>
      <c r="R81" s="187"/>
      <c r="S81" s="182"/>
      <c r="T81" s="182"/>
      <c r="U81" s="183"/>
    </row>
    <row r="82" spans="1:21" x14ac:dyDescent="0.25">
      <c r="A82" s="599" t="str">
        <f>'2. Tulud-kulud projektiga'!A82:A91</f>
        <v>Kaubad, toore, materjal, teenused ja mitmesugused tegevuskulud</v>
      </c>
      <c r="B82" s="209" t="str">
        <f>'2. Tulud-kulud projektiga'!B82</f>
        <v>Toore</v>
      </c>
      <c r="C82" s="210" t="s">
        <v>3</v>
      </c>
      <c r="D82" s="171"/>
      <c r="E82" s="171"/>
      <c r="F82" s="171"/>
      <c r="G82" s="171"/>
      <c r="H82" s="171"/>
      <c r="I82" s="171"/>
      <c r="J82" s="171"/>
      <c r="K82" s="171"/>
      <c r="L82" s="171"/>
      <c r="M82" s="171"/>
      <c r="N82" s="171"/>
      <c r="O82" s="171"/>
      <c r="P82" s="171"/>
      <c r="Q82" s="171"/>
      <c r="R82" s="171"/>
      <c r="S82" s="182"/>
      <c r="T82" s="182"/>
      <c r="U82" s="183"/>
    </row>
    <row r="83" spans="1:21" x14ac:dyDescent="0.25">
      <c r="A83" s="599"/>
      <c r="B83" s="209" t="str">
        <f>'2. Tulud-kulud projektiga'!B83</f>
        <v>Üür</v>
      </c>
      <c r="C83" s="210" t="s">
        <v>3</v>
      </c>
      <c r="D83" s="171"/>
      <c r="E83" s="171"/>
      <c r="F83" s="171"/>
      <c r="G83" s="171"/>
      <c r="H83" s="171"/>
      <c r="I83" s="171"/>
      <c r="J83" s="171"/>
      <c r="K83" s="171"/>
      <c r="L83" s="171"/>
      <c r="M83" s="171"/>
      <c r="N83" s="171"/>
      <c r="O83" s="171"/>
      <c r="P83" s="171"/>
      <c r="Q83" s="171"/>
      <c r="R83" s="171"/>
      <c r="S83" s="182"/>
      <c r="T83" s="182"/>
      <c r="U83" s="183"/>
    </row>
    <row r="84" spans="1:21" x14ac:dyDescent="0.25">
      <c r="A84" s="599"/>
      <c r="B84" s="209" t="str">
        <f>'2. Tulud-kulud projektiga'!B84</f>
        <v>Küte</v>
      </c>
      <c r="C84" s="210" t="s">
        <v>3</v>
      </c>
      <c r="D84" s="171"/>
      <c r="E84" s="171"/>
      <c r="F84" s="171"/>
      <c r="G84" s="171"/>
      <c r="H84" s="171"/>
      <c r="I84" s="171"/>
      <c r="J84" s="171"/>
      <c r="K84" s="171"/>
      <c r="L84" s="171"/>
      <c r="M84" s="171"/>
      <c r="N84" s="171"/>
      <c r="O84" s="171"/>
      <c r="P84" s="171"/>
      <c r="Q84" s="171"/>
      <c r="R84" s="171"/>
      <c r="S84" s="182"/>
      <c r="T84" s="182"/>
      <c r="U84" s="183"/>
    </row>
    <row r="85" spans="1:21" x14ac:dyDescent="0.25">
      <c r="A85" s="599"/>
      <c r="B85" s="209" t="str">
        <f>'2. Tulud-kulud projektiga'!B85</f>
        <v>Elekter</v>
      </c>
      <c r="C85" s="210" t="s">
        <v>3</v>
      </c>
      <c r="D85" s="171"/>
      <c r="E85" s="171"/>
      <c r="F85" s="171"/>
      <c r="G85" s="171"/>
      <c r="H85" s="171"/>
      <c r="I85" s="171"/>
      <c r="J85" s="171"/>
      <c r="K85" s="171"/>
      <c r="L85" s="171"/>
      <c r="M85" s="171"/>
      <c r="N85" s="171"/>
      <c r="O85" s="171"/>
      <c r="P85" s="171"/>
      <c r="Q85" s="171"/>
      <c r="R85" s="171"/>
      <c r="S85" s="182"/>
      <c r="T85" s="182"/>
      <c r="U85" s="183"/>
    </row>
    <row r="86" spans="1:21" x14ac:dyDescent="0.25">
      <c r="A86" s="599"/>
      <c r="B86" s="209" t="str">
        <f>'2. Tulud-kulud projektiga'!B86</f>
        <v>Vesi ja kanalisatsioon</v>
      </c>
      <c r="C86" s="210" t="s">
        <v>3</v>
      </c>
      <c r="D86" s="171"/>
      <c r="E86" s="171"/>
      <c r="F86" s="171"/>
      <c r="G86" s="171"/>
      <c r="H86" s="171"/>
      <c r="I86" s="171"/>
      <c r="J86" s="171"/>
      <c r="K86" s="171"/>
      <c r="L86" s="171"/>
      <c r="M86" s="171"/>
      <c r="N86" s="171"/>
      <c r="O86" s="171"/>
      <c r="P86" s="171"/>
      <c r="Q86" s="171"/>
      <c r="R86" s="171"/>
      <c r="S86" s="182"/>
      <c r="T86" s="182"/>
      <c r="U86" s="183"/>
    </row>
    <row r="87" spans="1:21" x14ac:dyDescent="0.25">
      <c r="A87" s="599"/>
      <c r="B87" s="209" t="str">
        <f>'2. Tulud-kulud projektiga'!B87</f>
        <v>Vee soojendamine</v>
      </c>
      <c r="C87" s="210" t="s">
        <v>3</v>
      </c>
      <c r="D87" s="171"/>
      <c r="E87" s="171"/>
      <c r="F87" s="171"/>
      <c r="G87" s="171"/>
      <c r="H87" s="171"/>
      <c r="I87" s="171"/>
      <c r="J87" s="171"/>
      <c r="K87" s="171"/>
      <c r="L87" s="171"/>
      <c r="M87" s="171"/>
      <c r="N87" s="171"/>
      <c r="O87" s="171"/>
      <c r="P87" s="171"/>
      <c r="Q87" s="171"/>
      <c r="R87" s="171"/>
      <c r="S87" s="182"/>
      <c r="T87" s="182"/>
      <c r="U87" s="183"/>
    </row>
    <row r="88" spans="1:21" x14ac:dyDescent="0.25">
      <c r="A88" s="599"/>
      <c r="B88" s="209" t="str">
        <f>'2. Tulud-kulud projektiga'!B88</f>
        <v>Muud</v>
      </c>
      <c r="C88" s="210" t="s">
        <v>3</v>
      </c>
      <c r="D88" s="171"/>
      <c r="E88" s="171"/>
      <c r="F88" s="171"/>
      <c r="G88" s="171"/>
      <c r="H88" s="171"/>
      <c r="I88" s="171"/>
      <c r="J88" s="171"/>
      <c r="K88" s="171"/>
      <c r="L88" s="171"/>
      <c r="M88" s="171"/>
      <c r="N88" s="171"/>
      <c r="O88" s="171"/>
      <c r="P88" s="171"/>
      <c r="Q88" s="171"/>
      <c r="R88" s="171"/>
      <c r="S88" s="182"/>
      <c r="T88" s="182"/>
      <c r="U88" s="183"/>
    </row>
    <row r="89" spans="1:21" x14ac:dyDescent="0.25">
      <c r="A89" s="599"/>
      <c r="B89" s="209">
        <f>'2. Tulud-kulud projektiga'!B89</f>
        <v>0</v>
      </c>
      <c r="C89" s="210" t="s">
        <v>3</v>
      </c>
      <c r="D89" s="171"/>
      <c r="E89" s="171"/>
      <c r="F89" s="171"/>
      <c r="G89" s="171"/>
      <c r="H89" s="171"/>
      <c r="I89" s="171"/>
      <c r="J89" s="171"/>
      <c r="K89" s="171"/>
      <c r="L89" s="171"/>
      <c r="M89" s="171"/>
      <c r="N89" s="171"/>
      <c r="O89" s="171"/>
      <c r="P89" s="171"/>
      <c r="Q89" s="171"/>
      <c r="R89" s="171"/>
      <c r="S89" s="182"/>
      <c r="T89" s="182"/>
      <c r="U89" s="183"/>
    </row>
    <row r="90" spans="1:21" x14ac:dyDescent="0.25">
      <c r="A90" s="599"/>
      <c r="B90" s="209" t="str">
        <f>'2. Tulud-kulud projektiga'!B90</f>
        <v>Halduskulu 9</v>
      </c>
      <c r="C90" s="210" t="s">
        <v>3</v>
      </c>
      <c r="D90" s="171"/>
      <c r="E90" s="171"/>
      <c r="F90" s="171"/>
      <c r="G90" s="171"/>
      <c r="H90" s="171"/>
      <c r="I90" s="171"/>
      <c r="J90" s="171"/>
      <c r="K90" s="171"/>
      <c r="L90" s="171"/>
      <c r="M90" s="171"/>
      <c r="N90" s="171"/>
      <c r="O90" s="171"/>
      <c r="P90" s="171"/>
      <c r="Q90" s="171"/>
      <c r="R90" s="171"/>
      <c r="S90" s="182"/>
      <c r="T90" s="182"/>
      <c r="U90" s="183"/>
    </row>
    <row r="91" spans="1:21" x14ac:dyDescent="0.25">
      <c r="A91" s="599"/>
      <c r="B91" s="209" t="str">
        <f>'2. Tulud-kulud projektiga'!B91</f>
        <v>Halduskulu 10</v>
      </c>
      <c r="C91" s="210" t="s">
        <v>3</v>
      </c>
      <c r="D91" s="171"/>
      <c r="E91" s="171"/>
      <c r="F91" s="171"/>
      <c r="G91" s="171"/>
      <c r="H91" s="171"/>
      <c r="I91" s="171"/>
      <c r="J91" s="171"/>
      <c r="K91" s="171"/>
      <c r="L91" s="171"/>
      <c r="M91" s="171"/>
      <c r="N91" s="171"/>
      <c r="O91" s="171"/>
      <c r="P91" s="171"/>
      <c r="Q91" s="171"/>
      <c r="R91" s="171"/>
      <c r="S91" s="182"/>
      <c r="T91" s="182"/>
      <c r="U91" s="183"/>
    </row>
    <row r="92" spans="1:21" x14ac:dyDescent="0.25">
      <c r="A92" s="600" t="str">
        <f>'2. Tulud-kulud projektiga'!A92:B92</f>
        <v>Kaubad, toore, materjal, teenused ja mitmesugused tegevuskulud kokku</v>
      </c>
      <c r="B92" s="601"/>
      <c r="C92" s="219"/>
      <c r="D92" s="220">
        <f t="shared" ref="D92:R92" si="29">SUM(D82:D91)</f>
        <v>0</v>
      </c>
      <c r="E92" s="220">
        <f t="shared" si="29"/>
        <v>0</v>
      </c>
      <c r="F92" s="220">
        <f t="shared" si="29"/>
        <v>0</v>
      </c>
      <c r="G92" s="220">
        <f t="shared" si="29"/>
        <v>0</v>
      </c>
      <c r="H92" s="220">
        <f t="shared" si="29"/>
        <v>0</v>
      </c>
      <c r="I92" s="220">
        <f t="shared" si="29"/>
        <v>0</v>
      </c>
      <c r="J92" s="220">
        <f t="shared" si="29"/>
        <v>0</v>
      </c>
      <c r="K92" s="220">
        <f t="shared" si="29"/>
        <v>0</v>
      </c>
      <c r="L92" s="220">
        <f t="shared" si="29"/>
        <v>0</v>
      </c>
      <c r="M92" s="220">
        <f t="shared" si="29"/>
        <v>0</v>
      </c>
      <c r="N92" s="220">
        <f t="shared" si="29"/>
        <v>0</v>
      </c>
      <c r="O92" s="220">
        <f t="shared" si="29"/>
        <v>0</v>
      </c>
      <c r="P92" s="220">
        <f t="shared" si="29"/>
        <v>0</v>
      </c>
      <c r="Q92" s="220">
        <f t="shared" si="29"/>
        <v>0</v>
      </c>
      <c r="R92" s="220">
        <f t="shared" si="29"/>
        <v>0</v>
      </c>
      <c r="S92" s="182"/>
      <c r="T92" s="182"/>
      <c r="U92" s="183"/>
    </row>
    <row r="93" spans="1:21" ht="4.5" customHeight="1" x14ac:dyDescent="0.25">
      <c r="A93" s="157"/>
      <c r="B93" s="158"/>
      <c r="C93" s="160"/>
      <c r="D93" s="186"/>
      <c r="E93" s="186"/>
      <c r="F93" s="186"/>
      <c r="G93" s="186"/>
      <c r="H93" s="186"/>
      <c r="I93" s="186"/>
      <c r="J93" s="186"/>
      <c r="K93" s="186"/>
      <c r="L93" s="186"/>
      <c r="M93" s="186"/>
      <c r="N93" s="186"/>
      <c r="O93" s="186"/>
      <c r="P93" s="186"/>
      <c r="Q93" s="186"/>
      <c r="R93" s="187"/>
      <c r="S93" s="182"/>
      <c r="T93" s="182"/>
      <c r="U93" s="183"/>
    </row>
    <row r="94" spans="1:21" x14ac:dyDescent="0.25">
      <c r="A94" s="607">
        <f>'2. Tulud-kulud projektiga'!A94:A103</f>
        <v>0</v>
      </c>
      <c r="B94" s="209">
        <f>'2. Tulud-kulud projektiga'!B94</f>
        <v>0</v>
      </c>
      <c r="C94" s="210" t="s">
        <v>3</v>
      </c>
      <c r="D94" s="171"/>
      <c r="E94" s="171"/>
      <c r="F94" s="171"/>
      <c r="G94" s="171"/>
      <c r="H94" s="171"/>
      <c r="I94" s="171"/>
      <c r="J94" s="171"/>
      <c r="K94" s="171"/>
      <c r="L94" s="171"/>
      <c r="M94" s="171"/>
      <c r="N94" s="171"/>
      <c r="O94" s="171"/>
      <c r="P94" s="171"/>
      <c r="Q94" s="171"/>
      <c r="R94" s="171"/>
      <c r="S94" s="182"/>
      <c r="T94" s="182"/>
      <c r="U94" s="183"/>
    </row>
    <row r="95" spans="1:21" x14ac:dyDescent="0.25">
      <c r="A95" s="608"/>
      <c r="B95" s="209">
        <f>'2. Tulud-kulud projektiga'!B95</f>
        <v>0</v>
      </c>
      <c r="C95" s="210" t="s">
        <v>3</v>
      </c>
      <c r="D95" s="171"/>
      <c r="E95" s="171"/>
      <c r="F95" s="171"/>
      <c r="G95" s="171"/>
      <c r="H95" s="171"/>
      <c r="I95" s="171"/>
      <c r="J95" s="171"/>
      <c r="K95" s="171"/>
      <c r="L95" s="171"/>
      <c r="M95" s="171"/>
      <c r="N95" s="171"/>
      <c r="O95" s="171"/>
      <c r="P95" s="171"/>
      <c r="Q95" s="171"/>
      <c r="R95" s="171"/>
      <c r="S95" s="182"/>
      <c r="T95" s="182"/>
      <c r="U95" s="183"/>
    </row>
    <row r="96" spans="1:21" x14ac:dyDescent="0.25">
      <c r="A96" s="608"/>
      <c r="B96" s="209">
        <f>'2. Tulud-kulud projektiga'!B96</f>
        <v>0</v>
      </c>
      <c r="C96" s="210" t="s">
        <v>3</v>
      </c>
      <c r="D96" s="171"/>
      <c r="E96" s="171"/>
      <c r="F96" s="171"/>
      <c r="G96" s="171"/>
      <c r="H96" s="171"/>
      <c r="I96" s="171"/>
      <c r="J96" s="171"/>
      <c r="K96" s="171"/>
      <c r="L96" s="171"/>
      <c r="M96" s="171"/>
      <c r="N96" s="171"/>
      <c r="O96" s="171"/>
      <c r="P96" s="171"/>
      <c r="Q96" s="171"/>
      <c r="R96" s="171"/>
      <c r="S96" s="182"/>
      <c r="T96" s="182"/>
      <c r="U96" s="183"/>
    </row>
    <row r="97" spans="1:21" x14ac:dyDescent="0.25">
      <c r="A97" s="608"/>
      <c r="B97" s="209">
        <f>'2. Tulud-kulud projektiga'!B97</f>
        <v>0</v>
      </c>
      <c r="C97" s="210" t="s">
        <v>3</v>
      </c>
      <c r="D97" s="171"/>
      <c r="E97" s="171"/>
      <c r="F97" s="171"/>
      <c r="G97" s="171"/>
      <c r="H97" s="171"/>
      <c r="I97" s="171"/>
      <c r="J97" s="171"/>
      <c r="K97" s="171"/>
      <c r="L97" s="171"/>
      <c r="M97" s="171"/>
      <c r="N97" s="171"/>
      <c r="O97" s="171"/>
      <c r="P97" s="171"/>
      <c r="Q97" s="171"/>
      <c r="R97" s="171"/>
      <c r="S97" s="182"/>
      <c r="T97" s="182"/>
      <c r="U97" s="183"/>
    </row>
    <row r="98" spans="1:21" x14ac:dyDescent="0.25">
      <c r="A98" s="608"/>
      <c r="B98" s="209" t="str">
        <f>'2. Tulud-kulud projektiga'!B98</f>
        <v>Kulu 5</v>
      </c>
      <c r="C98" s="210" t="s">
        <v>3</v>
      </c>
      <c r="D98" s="171"/>
      <c r="E98" s="171"/>
      <c r="F98" s="171"/>
      <c r="G98" s="171"/>
      <c r="H98" s="171"/>
      <c r="I98" s="171"/>
      <c r="J98" s="171"/>
      <c r="K98" s="171"/>
      <c r="L98" s="171"/>
      <c r="M98" s="171"/>
      <c r="N98" s="171"/>
      <c r="O98" s="171"/>
      <c r="P98" s="171"/>
      <c r="Q98" s="171"/>
      <c r="R98" s="171"/>
      <c r="S98" s="182"/>
      <c r="T98" s="182"/>
      <c r="U98" s="183"/>
    </row>
    <row r="99" spans="1:21" hidden="1" outlineLevel="1" x14ac:dyDescent="0.25">
      <c r="A99" s="608"/>
      <c r="B99" s="209" t="str">
        <f>'2. Tulud-kulud projektiga'!B99</f>
        <v>Kulu 6</v>
      </c>
      <c r="C99" s="210" t="s">
        <v>3</v>
      </c>
      <c r="D99" s="171"/>
      <c r="E99" s="171"/>
      <c r="F99" s="171"/>
      <c r="G99" s="171"/>
      <c r="H99" s="171"/>
      <c r="I99" s="171"/>
      <c r="J99" s="171"/>
      <c r="K99" s="171"/>
      <c r="L99" s="171"/>
      <c r="M99" s="171"/>
      <c r="N99" s="171"/>
      <c r="O99" s="171"/>
      <c r="P99" s="171"/>
      <c r="Q99" s="171"/>
      <c r="R99" s="171"/>
      <c r="S99" s="182"/>
      <c r="T99" s="182"/>
      <c r="U99" s="183"/>
    </row>
    <row r="100" spans="1:21" hidden="1" outlineLevel="1" x14ac:dyDescent="0.25">
      <c r="A100" s="608"/>
      <c r="B100" s="209" t="str">
        <f>'2. Tulud-kulud projektiga'!B100</f>
        <v>Kulu 7</v>
      </c>
      <c r="C100" s="210" t="s">
        <v>3</v>
      </c>
      <c r="D100" s="171"/>
      <c r="E100" s="171"/>
      <c r="F100" s="171"/>
      <c r="G100" s="171"/>
      <c r="H100" s="171"/>
      <c r="I100" s="171"/>
      <c r="J100" s="171"/>
      <c r="K100" s="171"/>
      <c r="L100" s="171"/>
      <c r="M100" s="171"/>
      <c r="N100" s="171"/>
      <c r="O100" s="171"/>
      <c r="P100" s="171"/>
      <c r="Q100" s="171"/>
      <c r="R100" s="171"/>
      <c r="S100" s="182"/>
      <c r="T100" s="182"/>
      <c r="U100" s="183"/>
    </row>
    <row r="101" spans="1:21" hidden="1" outlineLevel="1" x14ac:dyDescent="0.25">
      <c r="A101" s="608"/>
      <c r="B101" s="209" t="str">
        <f>'2. Tulud-kulud projektiga'!B101</f>
        <v>Kulu 8</v>
      </c>
      <c r="C101" s="210" t="s">
        <v>3</v>
      </c>
      <c r="D101" s="171"/>
      <c r="E101" s="171"/>
      <c r="F101" s="171"/>
      <c r="G101" s="171"/>
      <c r="H101" s="171"/>
      <c r="I101" s="171"/>
      <c r="J101" s="171"/>
      <c r="K101" s="171"/>
      <c r="L101" s="171"/>
      <c r="M101" s="171"/>
      <c r="N101" s="171"/>
      <c r="O101" s="171"/>
      <c r="P101" s="171"/>
      <c r="Q101" s="171"/>
      <c r="R101" s="171"/>
      <c r="S101" s="182"/>
      <c r="T101" s="182"/>
      <c r="U101" s="183"/>
    </row>
    <row r="102" spans="1:21" hidden="1" outlineLevel="1" x14ac:dyDescent="0.25">
      <c r="A102" s="608"/>
      <c r="B102" s="209" t="str">
        <f>'2. Tulud-kulud projektiga'!B102</f>
        <v>Kulu 9</v>
      </c>
      <c r="C102" s="210" t="s">
        <v>3</v>
      </c>
      <c r="D102" s="171"/>
      <c r="E102" s="171"/>
      <c r="F102" s="171"/>
      <c r="G102" s="171"/>
      <c r="H102" s="171"/>
      <c r="I102" s="171"/>
      <c r="J102" s="171"/>
      <c r="K102" s="171"/>
      <c r="L102" s="171"/>
      <c r="M102" s="171"/>
      <c r="N102" s="171"/>
      <c r="O102" s="171"/>
      <c r="P102" s="171"/>
      <c r="Q102" s="171"/>
      <c r="R102" s="171"/>
      <c r="S102" s="182"/>
      <c r="T102" s="182"/>
      <c r="U102" s="183"/>
    </row>
    <row r="103" spans="1:21" hidden="1" outlineLevel="1" x14ac:dyDescent="0.25">
      <c r="A103" s="609"/>
      <c r="B103" s="209" t="str">
        <f>'2. Tulud-kulud projektiga'!B103</f>
        <v>Kulu 10</v>
      </c>
      <c r="C103" s="210" t="s">
        <v>3</v>
      </c>
      <c r="D103" s="171"/>
      <c r="E103" s="171"/>
      <c r="F103" s="171"/>
      <c r="G103" s="171"/>
      <c r="H103" s="171"/>
      <c r="I103" s="171"/>
      <c r="J103" s="171"/>
      <c r="K103" s="171"/>
      <c r="L103" s="171"/>
      <c r="M103" s="171"/>
      <c r="N103" s="171"/>
      <c r="O103" s="171"/>
      <c r="P103" s="171"/>
      <c r="Q103" s="171"/>
      <c r="R103" s="171"/>
      <c r="S103" s="182"/>
      <c r="T103" s="182"/>
      <c r="U103" s="183"/>
    </row>
    <row r="104" spans="1:21" s="190" customFormat="1" collapsed="1" x14ac:dyDescent="0.25">
      <c r="A104" s="600">
        <f>'2. Tulud-kulud projektiga'!A104:B104</f>
        <v>0</v>
      </c>
      <c r="B104" s="601"/>
      <c r="C104" s="219"/>
      <c r="D104" s="220">
        <f t="shared" ref="D104:R104" si="30">SUM(D94:D103)</f>
        <v>0</v>
      </c>
      <c r="E104" s="220">
        <f t="shared" si="30"/>
        <v>0</v>
      </c>
      <c r="F104" s="220">
        <f t="shared" si="30"/>
        <v>0</v>
      </c>
      <c r="G104" s="220">
        <f t="shared" si="30"/>
        <v>0</v>
      </c>
      <c r="H104" s="220">
        <f t="shared" si="30"/>
        <v>0</v>
      </c>
      <c r="I104" s="220">
        <f t="shared" si="30"/>
        <v>0</v>
      </c>
      <c r="J104" s="220">
        <f t="shared" si="30"/>
        <v>0</v>
      </c>
      <c r="K104" s="220">
        <f t="shared" si="30"/>
        <v>0</v>
      </c>
      <c r="L104" s="220">
        <f t="shared" si="30"/>
        <v>0</v>
      </c>
      <c r="M104" s="220">
        <f t="shared" si="30"/>
        <v>0</v>
      </c>
      <c r="N104" s="220">
        <f t="shared" si="30"/>
        <v>0</v>
      </c>
      <c r="O104" s="220">
        <f t="shared" si="30"/>
        <v>0</v>
      </c>
      <c r="P104" s="220">
        <f t="shared" si="30"/>
        <v>0</v>
      </c>
      <c r="Q104" s="220">
        <f t="shared" si="30"/>
        <v>0</v>
      </c>
      <c r="R104" s="220">
        <f t="shared" si="30"/>
        <v>0</v>
      </c>
      <c r="S104" s="188"/>
      <c r="T104" s="188"/>
      <c r="U104" s="189"/>
    </row>
    <row r="105" spans="1:21" ht="4.5" customHeight="1" x14ac:dyDescent="0.25">
      <c r="A105" s="157"/>
      <c r="B105" s="158"/>
      <c r="C105" s="160"/>
      <c r="D105" s="186"/>
      <c r="E105" s="186"/>
      <c r="F105" s="186"/>
      <c r="G105" s="186"/>
      <c r="H105" s="186"/>
      <c r="I105" s="186"/>
      <c r="J105" s="186"/>
      <c r="K105" s="186"/>
      <c r="L105" s="186"/>
      <c r="M105" s="186"/>
      <c r="N105" s="186"/>
      <c r="O105" s="186"/>
      <c r="P105" s="186"/>
      <c r="Q105" s="186"/>
      <c r="R105" s="187"/>
      <c r="S105" s="182"/>
      <c r="T105" s="182"/>
      <c r="U105" s="183"/>
    </row>
    <row r="106" spans="1:21" ht="16.5" customHeight="1" x14ac:dyDescent="0.25">
      <c r="A106" s="606">
        <f>'2. Tulud-kulud projektiga'!A106:B106</f>
        <v>0</v>
      </c>
      <c r="B106" s="606"/>
      <c r="C106" s="210" t="s">
        <v>3</v>
      </c>
      <c r="D106" s="171"/>
      <c r="E106" s="171"/>
      <c r="F106" s="171"/>
      <c r="G106" s="171"/>
      <c r="H106" s="171"/>
      <c r="I106" s="171"/>
      <c r="J106" s="171"/>
      <c r="K106" s="171"/>
      <c r="L106" s="171"/>
      <c r="M106" s="171"/>
      <c r="N106" s="171"/>
      <c r="O106" s="171"/>
      <c r="P106" s="171"/>
      <c r="Q106" s="171"/>
      <c r="R106" s="171"/>
      <c r="S106" s="182"/>
      <c r="T106" s="182"/>
      <c r="U106" s="183"/>
    </row>
    <row r="107" spans="1:21" ht="16.5" customHeight="1" x14ac:dyDescent="0.25">
      <c r="A107" s="606">
        <f>'2. Tulud-kulud projektiga'!A107:B107</f>
        <v>0</v>
      </c>
      <c r="B107" s="606"/>
      <c r="C107" s="210" t="s">
        <v>3</v>
      </c>
      <c r="D107" s="171"/>
      <c r="E107" s="171"/>
      <c r="F107" s="171"/>
      <c r="G107" s="171"/>
      <c r="H107" s="171"/>
      <c r="I107" s="171"/>
      <c r="J107" s="171"/>
      <c r="K107" s="171"/>
      <c r="L107" s="171"/>
      <c r="M107" s="171"/>
      <c r="N107" s="171"/>
      <c r="O107" s="171"/>
      <c r="P107" s="171"/>
      <c r="Q107" s="171"/>
      <c r="R107" s="171"/>
      <c r="S107" s="182"/>
      <c r="T107" s="182"/>
      <c r="U107" s="183"/>
    </row>
    <row r="108" spans="1:21" ht="16.5" customHeight="1" x14ac:dyDescent="0.25">
      <c r="A108" s="606" t="e">
        <f>'2. Tulud-kulud projektiga'!A108:B108</f>
        <v>#REF!</v>
      </c>
      <c r="B108" s="606"/>
      <c r="C108" s="210" t="s">
        <v>3</v>
      </c>
      <c r="D108" s="171"/>
      <c r="E108" s="171"/>
      <c r="F108" s="171"/>
      <c r="G108" s="171"/>
      <c r="H108" s="171"/>
      <c r="I108" s="171"/>
      <c r="J108" s="171"/>
      <c r="K108" s="171"/>
      <c r="L108" s="171"/>
      <c r="M108" s="171"/>
      <c r="N108" s="171"/>
      <c r="O108" s="171"/>
      <c r="P108" s="171"/>
      <c r="Q108" s="171"/>
      <c r="R108" s="171"/>
      <c r="S108" s="182"/>
      <c r="T108" s="182"/>
      <c r="U108" s="183"/>
    </row>
    <row r="109" spans="1:21" ht="16.5" customHeight="1" x14ac:dyDescent="0.25">
      <c r="A109" s="606" t="str">
        <f>'2. Tulud-kulud projektiga'!A109:B109</f>
        <v>Muu kulu 4</v>
      </c>
      <c r="B109" s="606"/>
      <c r="C109" s="210" t="s">
        <v>3</v>
      </c>
      <c r="D109" s="171"/>
      <c r="E109" s="171"/>
      <c r="F109" s="171"/>
      <c r="G109" s="171"/>
      <c r="H109" s="171"/>
      <c r="I109" s="171"/>
      <c r="J109" s="171"/>
      <c r="K109" s="171"/>
      <c r="L109" s="171"/>
      <c r="M109" s="171"/>
      <c r="N109" s="171"/>
      <c r="O109" s="171"/>
      <c r="P109" s="171"/>
      <c r="Q109" s="171"/>
      <c r="R109" s="171"/>
      <c r="S109" s="182"/>
      <c r="T109" s="182"/>
      <c r="U109" s="183"/>
    </row>
    <row r="110" spans="1:21" ht="16.5" customHeight="1" x14ac:dyDescent="0.25">
      <c r="A110" s="606" t="str">
        <f>'2. Tulud-kulud projektiga'!A110:B110</f>
        <v>Muu kulu 5</v>
      </c>
      <c r="B110" s="606"/>
      <c r="C110" s="210" t="s">
        <v>3</v>
      </c>
      <c r="D110" s="171"/>
      <c r="E110" s="171"/>
      <c r="F110" s="171"/>
      <c r="G110" s="171"/>
      <c r="H110" s="171"/>
      <c r="I110" s="171"/>
      <c r="J110" s="171"/>
      <c r="K110" s="171"/>
      <c r="L110" s="171"/>
      <c r="M110" s="171"/>
      <c r="N110" s="171"/>
      <c r="O110" s="171"/>
      <c r="P110" s="171"/>
      <c r="Q110" s="171"/>
      <c r="R110" s="171"/>
      <c r="S110" s="182"/>
      <c r="T110" s="182"/>
      <c r="U110" s="183"/>
    </row>
    <row r="111" spans="1:21" ht="16.5" hidden="1" customHeight="1" outlineLevel="1" x14ac:dyDescent="0.25">
      <c r="A111" s="606" t="str">
        <f>'2. Tulud-kulud projektiga'!A111:B111</f>
        <v>Muu kulu 6</v>
      </c>
      <c r="B111" s="606"/>
      <c r="C111" s="210" t="s">
        <v>3</v>
      </c>
      <c r="D111" s="171"/>
      <c r="E111" s="171"/>
      <c r="F111" s="171"/>
      <c r="G111" s="171"/>
      <c r="H111" s="171"/>
      <c r="I111" s="171"/>
      <c r="J111" s="171"/>
      <c r="K111" s="171"/>
      <c r="L111" s="171"/>
      <c r="M111" s="171"/>
      <c r="N111" s="171"/>
      <c r="O111" s="171"/>
      <c r="P111" s="171"/>
      <c r="Q111" s="171"/>
      <c r="R111" s="171"/>
      <c r="S111" s="182"/>
      <c r="T111" s="182"/>
      <c r="U111" s="183"/>
    </row>
    <row r="112" spans="1:21" ht="16.5" hidden="1" customHeight="1" outlineLevel="1" x14ac:dyDescent="0.25">
      <c r="A112" s="606" t="str">
        <f>'2. Tulud-kulud projektiga'!A112:B112</f>
        <v>Muu kulu 7</v>
      </c>
      <c r="B112" s="606"/>
      <c r="C112" s="210" t="s">
        <v>3</v>
      </c>
      <c r="D112" s="171"/>
      <c r="E112" s="171"/>
      <c r="F112" s="171"/>
      <c r="G112" s="171"/>
      <c r="H112" s="171"/>
      <c r="I112" s="171"/>
      <c r="J112" s="171"/>
      <c r="K112" s="171"/>
      <c r="L112" s="171"/>
      <c r="M112" s="171"/>
      <c r="N112" s="171"/>
      <c r="O112" s="171"/>
      <c r="P112" s="171"/>
      <c r="Q112" s="171"/>
      <c r="R112" s="171"/>
      <c r="S112" s="182"/>
      <c r="T112" s="182"/>
      <c r="U112" s="183"/>
    </row>
    <row r="113" spans="1:21" ht="16.5" hidden="1" customHeight="1" outlineLevel="1" x14ac:dyDescent="0.25">
      <c r="A113" s="606" t="str">
        <f>'2. Tulud-kulud projektiga'!A113:B113</f>
        <v>Muu kulu 8</v>
      </c>
      <c r="B113" s="606"/>
      <c r="C113" s="210" t="s">
        <v>3</v>
      </c>
      <c r="D113" s="171"/>
      <c r="E113" s="171"/>
      <c r="F113" s="171"/>
      <c r="G113" s="171"/>
      <c r="H113" s="171"/>
      <c r="I113" s="171"/>
      <c r="J113" s="171"/>
      <c r="K113" s="171"/>
      <c r="L113" s="171"/>
      <c r="M113" s="171"/>
      <c r="N113" s="171"/>
      <c r="O113" s="171"/>
      <c r="P113" s="171"/>
      <c r="Q113" s="171"/>
      <c r="R113" s="171"/>
      <c r="S113" s="182"/>
      <c r="T113" s="182"/>
      <c r="U113" s="183"/>
    </row>
    <row r="114" spans="1:21" ht="16.5" hidden="1" customHeight="1" outlineLevel="1" x14ac:dyDescent="0.25">
      <c r="A114" s="606" t="str">
        <f>'2. Tulud-kulud projektiga'!A114:B114</f>
        <v>Muu kulu 9</v>
      </c>
      <c r="B114" s="606"/>
      <c r="C114" s="210" t="s">
        <v>3</v>
      </c>
      <c r="D114" s="171"/>
      <c r="E114" s="171"/>
      <c r="F114" s="171"/>
      <c r="G114" s="171"/>
      <c r="H114" s="171"/>
      <c r="I114" s="171"/>
      <c r="J114" s="171"/>
      <c r="K114" s="171"/>
      <c r="L114" s="171"/>
      <c r="M114" s="171"/>
      <c r="N114" s="171"/>
      <c r="O114" s="171"/>
      <c r="P114" s="171"/>
      <c r="Q114" s="171"/>
      <c r="R114" s="171"/>
      <c r="S114" s="182"/>
      <c r="T114" s="182"/>
      <c r="U114" s="183"/>
    </row>
    <row r="115" spans="1:21" ht="16.5" hidden="1" customHeight="1" outlineLevel="1" x14ac:dyDescent="0.25">
      <c r="A115" s="606" t="str">
        <f>'2. Tulud-kulud projektiga'!A115:B115</f>
        <v>Muu kulu 10</v>
      </c>
      <c r="B115" s="606"/>
      <c r="C115" s="210" t="s">
        <v>3</v>
      </c>
      <c r="D115" s="171"/>
      <c r="E115" s="171"/>
      <c r="F115" s="171"/>
      <c r="G115" s="171"/>
      <c r="H115" s="171"/>
      <c r="I115" s="171"/>
      <c r="J115" s="171"/>
      <c r="K115" s="171"/>
      <c r="L115" s="171"/>
      <c r="M115" s="171"/>
      <c r="N115" s="171"/>
      <c r="O115" s="171"/>
      <c r="P115" s="171"/>
      <c r="Q115" s="171"/>
      <c r="R115" s="171"/>
      <c r="S115" s="182"/>
      <c r="T115" s="182"/>
      <c r="U115" s="183"/>
    </row>
    <row r="116" spans="1:21" s="190" customFormat="1" collapsed="1" x14ac:dyDescent="0.25">
      <c r="A116" s="600" t="str">
        <f>'2. Tulud-kulud projektiga'!A116:B116</f>
        <v>Muud kulud kokku</v>
      </c>
      <c r="B116" s="601"/>
      <c r="C116" s="215" t="s">
        <v>3</v>
      </c>
      <c r="D116" s="220">
        <f t="shared" ref="D116:R116" si="31">SUM(D106:D115)</f>
        <v>0</v>
      </c>
      <c r="E116" s="220">
        <f t="shared" si="31"/>
        <v>0</v>
      </c>
      <c r="F116" s="220">
        <f t="shared" si="31"/>
        <v>0</v>
      </c>
      <c r="G116" s="220">
        <f t="shared" si="31"/>
        <v>0</v>
      </c>
      <c r="H116" s="220">
        <f t="shared" si="31"/>
        <v>0</v>
      </c>
      <c r="I116" s="220">
        <f t="shared" si="31"/>
        <v>0</v>
      </c>
      <c r="J116" s="220">
        <f t="shared" si="31"/>
        <v>0</v>
      </c>
      <c r="K116" s="220">
        <f t="shared" si="31"/>
        <v>0</v>
      </c>
      <c r="L116" s="220">
        <f t="shared" si="31"/>
        <v>0</v>
      </c>
      <c r="M116" s="220">
        <f t="shared" si="31"/>
        <v>0</v>
      </c>
      <c r="N116" s="220">
        <f t="shared" si="31"/>
        <v>0</v>
      </c>
      <c r="O116" s="220">
        <f t="shared" si="31"/>
        <v>0</v>
      </c>
      <c r="P116" s="220">
        <f t="shared" si="31"/>
        <v>0</v>
      </c>
      <c r="Q116" s="220">
        <f t="shared" ref="Q116" si="32">SUM(Q106:Q115)</f>
        <v>0</v>
      </c>
      <c r="R116" s="220">
        <f t="shared" si="31"/>
        <v>0</v>
      </c>
      <c r="S116" s="188"/>
      <c r="T116" s="188"/>
      <c r="U116" s="189"/>
    </row>
    <row r="117" spans="1:21" ht="4.5" customHeight="1" x14ac:dyDescent="0.25">
      <c r="A117" s="157"/>
      <c r="B117" s="158"/>
      <c r="C117" s="160"/>
      <c r="D117" s="186"/>
      <c r="E117" s="186"/>
      <c r="F117" s="186"/>
      <c r="G117" s="186"/>
      <c r="H117" s="186"/>
      <c r="I117" s="186"/>
      <c r="J117" s="186"/>
      <c r="K117" s="186"/>
      <c r="L117" s="186"/>
      <c r="M117" s="186"/>
      <c r="N117" s="186"/>
      <c r="O117" s="186"/>
      <c r="P117" s="186"/>
      <c r="Q117" s="186"/>
      <c r="R117" s="187"/>
      <c r="S117" s="182"/>
      <c r="T117" s="182"/>
      <c r="U117" s="183"/>
    </row>
    <row r="118" spans="1:21" s="179" customFormat="1" ht="19.5" customHeight="1" x14ac:dyDescent="0.25">
      <c r="A118" s="610" t="s">
        <v>37</v>
      </c>
      <c r="B118" s="611"/>
      <c r="C118" s="221" t="s">
        <v>3</v>
      </c>
      <c r="D118" s="216">
        <f t="shared" ref="D118:R118" si="33">D80+D92+D104+D116</f>
        <v>0</v>
      </c>
      <c r="E118" s="216">
        <f t="shared" si="33"/>
        <v>0</v>
      </c>
      <c r="F118" s="216">
        <f t="shared" si="33"/>
        <v>0</v>
      </c>
      <c r="G118" s="216">
        <f t="shared" si="33"/>
        <v>0</v>
      </c>
      <c r="H118" s="216">
        <f t="shared" si="33"/>
        <v>0</v>
      </c>
      <c r="I118" s="216">
        <f t="shared" si="33"/>
        <v>0</v>
      </c>
      <c r="J118" s="216">
        <f t="shared" si="33"/>
        <v>0</v>
      </c>
      <c r="K118" s="216">
        <f t="shared" si="33"/>
        <v>0</v>
      </c>
      <c r="L118" s="216">
        <f t="shared" si="33"/>
        <v>0</v>
      </c>
      <c r="M118" s="216">
        <f t="shared" si="33"/>
        <v>0</v>
      </c>
      <c r="N118" s="216">
        <f t="shared" si="33"/>
        <v>0</v>
      </c>
      <c r="O118" s="216">
        <f t="shared" si="33"/>
        <v>0</v>
      </c>
      <c r="P118" s="216">
        <f t="shared" si="33"/>
        <v>0</v>
      </c>
      <c r="Q118" s="216">
        <f t="shared" ref="Q118" si="34">Q80+Q92+Q104+Q116</f>
        <v>0</v>
      </c>
      <c r="R118" s="216">
        <f t="shared" si="33"/>
        <v>0</v>
      </c>
      <c r="S118" s="191"/>
      <c r="T118" s="191"/>
      <c r="U118" s="192"/>
    </row>
    <row r="119" spans="1:21" ht="4.5" customHeight="1" x14ac:dyDescent="0.25">
      <c r="A119" s="157"/>
      <c r="B119" s="158"/>
      <c r="C119" s="160"/>
      <c r="D119" s="186"/>
      <c r="E119" s="186"/>
      <c r="F119" s="186"/>
      <c r="G119" s="186"/>
      <c r="H119" s="186"/>
      <c r="I119" s="186"/>
      <c r="J119" s="186"/>
      <c r="K119" s="186"/>
      <c r="L119" s="186"/>
      <c r="M119" s="186"/>
      <c r="N119" s="186"/>
      <c r="O119" s="186"/>
      <c r="P119" s="186"/>
      <c r="Q119" s="186"/>
      <c r="R119" s="187"/>
      <c r="S119" s="182"/>
      <c r="T119" s="182"/>
      <c r="U119" s="183"/>
    </row>
    <row r="120" spans="1:21" ht="23.25" customHeight="1" x14ac:dyDescent="0.25">
      <c r="A120" s="193"/>
      <c r="B120" s="165"/>
      <c r="C120" s="167"/>
      <c r="D120" s="194"/>
      <c r="E120" s="194"/>
      <c r="F120" s="194"/>
      <c r="G120" s="194"/>
      <c r="H120" s="194"/>
      <c r="I120" s="194"/>
      <c r="J120" s="194"/>
      <c r="K120" s="194"/>
      <c r="L120" s="194"/>
      <c r="M120" s="194"/>
      <c r="N120" s="194"/>
      <c r="O120" s="194"/>
      <c r="P120" s="194"/>
      <c r="Q120" s="194"/>
      <c r="R120" s="195"/>
      <c r="S120" s="182"/>
      <c r="T120" s="182"/>
      <c r="U120" s="183"/>
    </row>
    <row r="121" spans="1:21" s="179" customFormat="1" ht="21" customHeight="1" x14ac:dyDescent="0.25">
      <c r="A121" s="595" t="s">
        <v>38</v>
      </c>
      <c r="B121" s="596"/>
      <c r="C121" s="196" t="s">
        <v>3</v>
      </c>
      <c r="D121" s="197">
        <f t="shared" ref="D121:R121" si="35">D53-D118</f>
        <v>0</v>
      </c>
      <c r="E121" s="197">
        <f t="shared" si="35"/>
        <v>0</v>
      </c>
      <c r="F121" s="197">
        <f t="shared" si="35"/>
        <v>0</v>
      </c>
      <c r="G121" s="197">
        <f t="shared" si="35"/>
        <v>0</v>
      </c>
      <c r="H121" s="197">
        <f t="shared" si="35"/>
        <v>0</v>
      </c>
      <c r="I121" s="197">
        <f t="shared" si="35"/>
        <v>0</v>
      </c>
      <c r="J121" s="197">
        <f t="shared" si="35"/>
        <v>0</v>
      </c>
      <c r="K121" s="197">
        <f t="shared" si="35"/>
        <v>0</v>
      </c>
      <c r="L121" s="197">
        <f t="shared" si="35"/>
        <v>0</v>
      </c>
      <c r="M121" s="197">
        <f t="shared" si="35"/>
        <v>0</v>
      </c>
      <c r="N121" s="197">
        <f t="shared" si="35"/>
        <v>0</v>
      </c>
      <c r="O121" s="197">
        <f t="shared" si="35"/>
        <v>0</v>
      </c>
      <c r="P121" s="197">
        <f t="shared" si="35"/>
        <v>0</v>
      </c>
      <c r="Q121" s="197">
        <f t="shared" ref="Q121" si="36">Q53-Q118</f>
        <v>0</v>
      </c>
      <c r="R121" s="197">
        <f t="shared" si="35"/>
        <v>0</v>
      </c>
      <c r="S121" s="191"/>
      <c r="T121" s="191"/>
      <c r="U121" s="192"/>
    </row>
    <row r="122" spans="1:21" ht="4.5" customHeight="1" x14ac:dyDescent="0.25">
      <c r="A122" s="157"/>
      <c r="B122" s="158"/>
      <c r="C122" s="160"/>
      <c r="D122" s="186"/>
      <c r="E122" s="186"/>
      <c r="F122" s="186"/>
      <c r="G122" s="186"/>
      <c r="H122" s="186"/>
      <c r="I122" s="186"/>
      <c r="J122" s="186"/>
      <c r="K122" s="186"/>
      <c r="L122" s="186"/>
      <c r="M122" s="186"/>
      <c r="N122" s="186"/>
      <c r="O122" s="186"/>
      <c r="P122" s="186"/>
      <c r="Q122" s="186"/>
      <c r="R122" s="187"/>
      <c r="S122" s="182"/>
      <c r="T122" s="182"/>
      <c r="U122" s="183"/>
    </row>
    <row r="123" spans="1:21" x14ac:dyDescent="0.25">
      <c r="B123" s="180"/>
      <c r="C123" s="163"/>
      <c r="D123" s="182"/>
      <c r="E123" s="182"/>
      <c r="F123" s="182"/>
      <c r="G123" s="182"/>
      <c r="H123" s="182"/>
      <c r="I123" s="182"/>
      <c r="J123" s="182"/>
      <c r="K123" s="182"/>
      <c r="L123" s="182"/>
      <c r="M123" s="182"/>
      <c r="N123" s="182"/>
      <c r="O123" s="182"/>
      <c r="P123" s="182"/>
      <c r="Q123" s="182"/>
      <c r="R123" s="182"/>
      <c r="S123" s="182"/>
      <c r="T123" s="182"/>
      <c r="U123" s="183"/>
    </row>
    <row r="124" spans="1:21" ht="15.75" x14ac:dyDescent="0.25">
      <c r="A124" s="595" t="s">
        <v>181</v>
      </c>
      <c r="B124" s="596"/>
      <c r="C124" s="196" t="s">
        <v>3</v>
      </c>
      <c r="D124" s="197">
        <f>D121</f>
        <v>0</v>
      </c>
      <c r="E124" s="197">
        <f>D124+E121</f>
        <v>0</v>
      </c>
      <c r="F124" s="197">
        <f t="shared" ref="F124:P124" si="37">E124+F121</f>
        <v>0</v>
      </c>
      <c r="G124" s="197">
        <f t="shared" si="37"/>
        <v>0</v>
      </c>
      <c r="H124" s="197">
        <f t="shared" si="37"/>
        <v>0</v>
      </c>
      <c r="I124" s="197">
        <f t="shared" si="37"/>
        <v>0</v>
      </c>
      <c r="J124" s="197">
        <f t="shared" si="37"/>
        <v>0</v>
      </c>
      <c r="K124" s="197">
        <f t="shared" si="37"/>
        <v>0</v>
      </c>
      <c r="L124" s="197">
        <f t="shared" si="37"/>
        <v>0</v>
      </c>
      <c r="M124" s="197">
        <f t="shared" si="37"/>
        <v>0</v>
      </c>
      <c r="N124" s="197">
        <f t="shared" si="37"/>
        <v>0</v>
      </c>
      <c r="O124" s="197">
        <f t="shared" si="37"/>
        <v>0</v>
      </c>
      <c r="P124" s="197">
        <f t="shared" si="37"/>
        <v>0</v>
      </c>
      <c r="Q124" s="197">
        <f t="shared" ref="Q124" si="38">P124+Q121</f>
        <v>0</v>
      </c>
      <c r="R124" s="197">
        <f t="shared" ref="R124" si="39">Q124+R121</f>
        <v>0</v>
      </c>
      <c r="S124" s="182"/>
      <c r="T124" s="182"/>
      <c r="U124" s="183"/>
    </row>
    <row r="125" spans="1:21" ht="4.5" customHeight="1" x14ac:dyDescent="0.25">
      <c r="A125" s="157"/>
      <c r="B125" s="158"/>
      <c r="C125" s="160"/>
      <c r="D125" s="186"/>
      <c r="E125" s="186"/>
      <c r="F125" s="186"/>
      <c r="G125" s="186"/>
      <c r="H125" s="186"/>
      <c r="I125" s="186"/>
      <c r="J125" s="186"/>
      <c r="K125" s="186"/>
      <c r="L125" s="186"/>
      <c r="M125" s="186"/>
      <c r="N125" s="186"/>
      <c r="O125" s="186"/>
      <c r="P125" s="186"/>
      <c r="Q125" s="186"/>
      <c r="R125" s="187"/>
      <c r="S125" s="182"/>
      <c r="T125" s="182"/>
      <c r="U125" s="183"/>
    </row>
    <row r="126" spans="1:21" x14ac:dyDescent="0.25">
      <c r="B126" s="180"/>
      <c r="C126" s="163"/>
      <c r="D126" s="182"/>
      <c r="E126" s="182"/>
      <c r="F126" s="182"/>
      <c r="G126" s="182"/>
      <c r="H126" s="182"/>
      <c r="I126" s="182"/>
      <c r="J126" s="182"/>
      <c r="K126" s="182"/>
      <c r="L126" s="182"/>
      <c r="M126" s="182"/>
      <c r="N126" s="182"/>
      <c r="O126" s="182"/>
      <c r="P126" s="182"/>
      <c r="Q126" s="182"/>
      <c r="R126" s="182"/>
      <c r="S126" s="182"/>
      <c r="T126" s="182"/>
      <c r="U126" s="183"/>
    </row>
    <row r="127" spans="1:21" x14ac:dyDescent="0.25">
      <c r="B127" s="180"/>
      <c r="C127" s="163"/>
      <c r="D127" s="182"/>
      <c r="E127" s="182"/>
      <c r="F127" s="182"/>
      <c r="G127" s="182"/>
      <c r="H127" s="182"/>
      <c r="I127" s="182"/>
      <c r="J127" s="182"/>
      <c r="K127" s="182"/>
      <c r="L127" s="182"/>
      <c r="M127" s="182"/>
      <c r="N127" s="182"/>
      <c r="O127" s="182"/>
      <c r="P127" s="182"/>
      <c r="Q127" s="182"/>
      <c r="R127" s="182"/>
      <c r="S127" s="182"/>
      <c r="T127" s="182"/>
      <c r="U127" s="183"/>
    </row>
    <row r="128" spans="1:21" x14ac:dyDescent="0.25">
      <c r="B128" s="180"/>
      <c r="C128" s="163"/>
      <c r="D128" s="182"/>
      <c r="E128" s="182"/>
      <c r="F128" s="182"/>
      <c r="G128" s="182"/>
      <c r="H128" s="182"/>
      <c r="I128" s="182"/>
      <c r="J128" s="182"/>
      <c r="K128" s="182"/>
      <c r="L128" s="182"/>
      <c r="M128" s="182"/>
      <c r="N128" s="182"/>
      <c r="O128" s="182"/>
      <c r="P128" s="182"/>
      <c r="Q128" s="182"/>
      <c r="R128" s="182"/>
      <c r="S128" s="182"/>
      <c r="T128" s="182"/>
      <c r="U128" s="183"/>
    </row>
    <row r="129" spans="2:21" x14ac:dyDescent="0.25">
      <c r="B129" s="180"/>
      <c r="C129" s="163"/>
      <c r="D129" s="182"/>
      <c r="E129" s="182"/>
      <c r="F129" s="182"/>
      <c r="G129" s="182"/>
      <c r="H129" s="182"/>
      <c r="I129" s="182"/>
      <c r="J129" s="182"/>
      <c r="K129" s="182"/>
      <c r="L129" s="182"/>
      <c r="M129" s="182"/>
      <c r="N129" s="182"/>
      <c r="O129" s="182"/>
      <c r="P129" s="182"/>
      <c r="Q129" s="182"/>
      <c r="R129" s="182"/>
      <c r="S129" s="182"/>
      <c r="T129" s="182"/>
      <c r="U129" s="183"/>
    </row>
    <row r="130" spans="2:21" x14ac:dyDescent="0.25">
      <c r="B130" s="180"/>
      <c r="C130" s="163"/>
      <c r="D130" s="182"/>
      <c r="E130" s="182"/>
      <c r="F130" s="182"/>
      <c r="G130" s="182"/>
      <c r="H130" s="182"/>
      <c r="I130" s="182"/>
      <c r="J130" s="182"/>
      <c r="K130" s="182"/>
      <c r="L130" s="182"/>
      <c r="M130" s="182"/>
      <c r="N130" s="182"/>
      <c r="O130" s="182"/>
      <c r="P130" s="182"/>
      <c r="Q130" s="182"/>
      <c r="R130" s="182"/>
      <c r="S130" s="182"/>
      <c r="T130" s="182"/>
      <c r="U130" s="183"/>
    </row>
    <row r="131" spans="2:21" x14ac:dyDescent="0.25">
      <c r="B131" s="180"/>
      <c r="C131" s="163"/>
      <c r="D131" s="182"/>
      <c r="E131" s="182"/>
      <c r="F131" s="182"/>
      <c r="G131" s="182"/>
      <c r="H131" s="182"/>
      <c r="I131" s="182"/>
      <c r="J131" s="182"/>
      <c r="K131" s="182"/>
      <c r="L131" s="182"/>
      <c r="M131" s="182"/>
      <c r="N131" s="182"/>
      <c r="O131" s="182"/>
      <c r="P131" s="182"/>
      <c r="Q131" s="182"/>
      <c r="R131" s="182"/>
      <c r="S131" s="182"/>
      <c r="T131" s="182"/>
      <c r="U131" s="183"/>
    </row>
    <row r="132" spans="2:21" x14ac:dyDescent="0.25">
      <c r="B132" s="180"/>
      <c r="C132" s="163"/>
      <c r="D132" s="182"/>
      <c r="E132" s="182"/>
      <c r="F132" s="182"/>
      <c r="G132" s="182"/>
      <c r="H132" s="182"/>
      <c r="I132" s="182"/>
      <c r="J132" s="182"/>
      <c r="K132" s="182"/>
      <c r="L132" s="182"/>
      <c r="M132" s="182"/>
      <c r="N132" s="182"/>
      <c r="O132" s="182"/>
      <c r="P132" s="182"/>
      <c r="Q132" s="182"/>
      <c r="R132" s="182"/>
      <c r="S132" s="182"/>
      <c r="T132" s="182"/>
      <c r="U132" s="183"/>
    </row>
    <row r="133" spans="2:21" x14ac:dyDescent="0.25">
      <c r="B133" s="180"/>
      <c r="C133" s="163"/>
      <c r="D133" s="182"/>
      <c r="E133" s="182"/>
      <c r="F133" s="182"/>
      <c r="G133" s="182"/>
      <c r="H133" s="182"/>
      <c r="I133" s="182"/>
      <c r="J133" s="182"/>
      <c r="K133" s="182"/>
      <c r="L133" s="182"/>
      <c r="M133" s="182"/>
      <c r="N133" s="182"/>
      <c r="O133" s="182"/>
      <c r="P133" s="182"/>
      <c r="Q133" s="182"/>
      <c r="R133" s="182"/>
      <c r="S133" s="182"/>
      <c r="T133" s="182"/>
      <c r="U133" s="183"/>
    </row>
    <row r="134" spans="2:21" x14ac:dyDescent="0.25">
      <c r="B134" s="180"/>
      <c r="C134" s="163"/>
      <c r="D134" s="182"/>
      <c r="E134" s="182"/>
      <c r="F134" s="182"/>
      <c r="G134" s="182"/>
      <c r="H134" s="182"/>
      <c r="I134" s="182"/>
      <c r="J134" s="182"/>
      <c r="K134" s="182"/>
      <c r="L134" s="182"/>
      <c r="M134" s="182"/>
      <c r="N134" s="182"/>
      <c r="O134" s="182"/>
      <c r="P134" s="182"/>
      <c r="Q134" s="182"/>
      <c r="R134" s="182"/>
      <c r="S134" s="182"/>
      <c r="T134" s="182"/>
      <c r="U134" s="183"/>
    </row>
    <row r="135" spans="2:21" x14ac:dyDescent="0.25">
      <c r="B135" s="180"/>
      <c r="C135" s="163"/>
      <c r="D135" s="182"/>
      <c r="E135" s="182"/>
      <c r="F135" s="182"/>
      <c r="G135" s="182"/>
      <c r="H135" s="182"/>
      <c r="I135" s="182"/>
      <c r="J135" s="182"/>
      <c r="K135" s="182"/>
      <c r="L135" s="182"/>
      <c r="M135" s="182"/>
      <c r="N135" s="182"/>
      <c r="O135" s="182"/>
      <c r="P135" s="182"/>
      <c r="Q135" s="182"/>
      <c r="R135" s="182"/>
      <c r="S135" s="182"/>
      <c r="T135" s="182"/>
      <c r="U135" s="183"/>
    </row>
    <row r="136" spans="2:21" x14ac:dyDescent="0.25">
      <c r="B136" s="180"/>
      <c r="C136" s="163"/>
      <c r="D136" s="182"/>
      <c r="E136" s="182"/>
      <c r="F136" s="182"/>
      <c r="G136" s="182"/>
      <c r="H136" s="182"/>
      <c r="I136" s="182"/>
      <c r="J136" s="182"/>
      <c r="K136" s="182"/>
      <c r="L136" s="182"/>
      <c r="M136" s="182"/>
      <c r="N136" s="182"/>
      <c r="O136" s="182"/>
      <c r="P136" s="182"/>
      <c r="Q136" s="182"/>
      <c r="R136" s="182"/>
      <c r="S136" s="182"/>
      <c r="T136" s="182"/>
      <c r="U136" s="183"/>
    </row>
    <row r="137" spans="2:21" x14ac:dyDescent="0.25">
      <c r="B137" s="180"/>
      <c r="C137" s="163"/>
      <c r="D137" s="182"/>
      <c r="E137" s="182"/>
      <c r="F137" s="182"/>
      <c r="G137" s="182"/>
      <c r="H137" s="182"/>
      <c r="I137" s="182"/>
      <c r="J137" s="182"/>
      <c r="K137" s="182"/>
      <c r="L137" s="182"/>
      <c r="M137" s="182"/>
      <c r="N137" s="182"/>
      <c r="O137" s="182"/>
      <c r="P137" s="182"/>
      <c r="Q137" s="182"/>
      <c r="R137" s="182"/>
      <c r="S137" s="182"/>
      <c r="T137" s="182"/>
      <c r="U137" s="183"/>
    </row>
    <row r="138" spans="2:21" x14ac:dyDescent="0.25">
      <c r="B138" s="180"/>
      <c r="C138" s="163"/>
      <c r="D138" s="182"/>
      <c r="E138" s="182"/>
      <c r="F138" s="182"/>
      <c r="G138" s="182"/>
      <c r="H138" s="182"/>
      <c r="I138" s="182"/>
      <c r="J138" s="182"/>
      <c r="K138" s="182"/>
      <c r="L138" s="182"/>
      <c r="M138" s="182"/>
      <c r="N138" s="182"/>
      <c r="O138" s="182"/>
      <c r="P138" s="182"/>
      <c r="Q138" s="182"/>
      <c r="R138" s="182"/>
      <c r="S138" s="182"/>
      <c r="T138" s="182"/>
      <c r="U138" s="183"/>
    </row>
    <row r="139" spans="2:21" x14ac:dyDescent="0.25">
      <c r="B139" s="180"/>
      <c r="C139" s="163"/>
      <c r="D139" s="182"/>
      <c r="E139" s="182"/>
      <c r="F139" s="182"/>
      <c r="G139" s="182"/>
      <c r="H139" s="182"/>
      <c r="I139" s="182"/>
      <c r="J139" s="182"/>
      <c r="K139" s="182"/>
      <c r="L139" s="182"/>
      <c r="M139" s="182"/>
      <c r="N139" s="182"/>
      <c r="O139" s="182"/>
      <c r="P139" s="182"/>
      <c r="Q139" s="182"/>
      <c r="R139" s="182"/>
      <c r="S139" s="182"/>
      <c r="T139" s="182"/>
      <c r="U139" s="183"/>
    </row>
    <row r="140" spans="2:21" x14ac:dyDescent="0.25">
      <c r="B140" s="180"/>
      <c r="C140" s="163"/>
      <c r="D140" s="182"/>
      <c r="E140" s="182"/>
      <c r="F140" s="182"/>
      <c r="G140" s="182"/>
      <c r="H140" s="182"/>
      <c r="I140" s="182"/>
      <c r="J140" s="182"/>
      <c r="K140" s="182"/>
      <c r="L140" s="182"/>
      <c r="M140" s="182"/>
      <c r="N140" s="182"/>
      <c r="O140" s="182"/>
      <c r="P140" s="182"/>
      <c r="Q140" s="182"/>
      <c r="R140" s="182"/>
      <c r="S140" s="182"/>
      <c r="T140" s="182"/>
      <c r="U140" s="183"/>
    </row>
    <row r="141" spans="2:21" x14ac:dyDescent="0.25">
      <c r="B141" s="180"/>
      <c r="C141" s="163"/>
      <c r="D141" s="182"/>
      <c r="E141" s="182"/>
      <c r="F141" s="182"/>
      <c r="G141" s="182"/>
      <c r="H141" s="182"/>
      <c r="I141" s="182"/>
      <c r="J141" s="182"/>
      <c r="K141" s="182"/>
      <c r="L141" s="182"/>
      <c r="M141" s="182"/>
      <c r="N141" s="182"/>
      <c r="O141" s="182"/>
      <c r="P141" s="182"/>
      <c r="Q141" s="182"/>
      <c r="R141" s="182"/>
      <c r="S141" s="182"/>
      <c r="T141" s="182"/>
      <c r="U141" s="183"/>
    </row>
    <row r="142" spans="2:21" x14ac:dyDescent="0.25">
      <c r="B142" s="180"/>
      <c r="C142" s="163"/>
      <c r="D142" s="182"/>
      <c r="E142" s="182"/>
      <c r="F142" s="182"/>
      <c r="G142" s="182"/>
      <c r="H142" s="182"/>
      <c r="I142" s="182"/>
      <c r="J142" s="182"/>
      <c r="K142" s="182"/>
      <c r="L142" s="182"/>
      <c r="M142" s="182"/>
      <c r="N142" s="182"/>
      <c r="O142" s="182"/>
      <c r="P142" s="182"/>
      <c r="Q142" s="182"/>
      <c r="R142" s="182"/>
      <c r="S142" s="182"/>
      <c r="T142" s="182"/>
      <c r="U142" s="183"/>
    </row>
    <row r="143" spans="2:21" x14ac:dyDescent="0.25">
      <c r="B143" s="180"/>
      <c r="C143" s="163"/>
      <c r="D143" s="182"/>
      <c r="E143" s="182"/>
      <c r="F143" s="182"/>
      <c r="G143" s="182"/>
      <c r="H143" s="182"/>
      <c r="I143" s="182"/>
      <c r="J143" s="182"/>
      <c r="K143" s="182"/>
      <c r="L143" s="182"/>
      <c r="M143" s="182"/>
      <c r="N143" s="182"/>
      <c r="O143" s="182"/>
      <c r="P143" s="182"/>
      <c r="Q143" s="182"/>
      <c r="R143" s="182"/>
      <c r="S143" s="182"/>
      <c r="T143" s="182"/>
      <c r="U143" s="183"/>
    </row>
    <row r="144" spans="2:21" x14ac:dyDescent="0.25">
      <c r="B144" s="180"/>
      <c r="C144" s="163"/>
      <c r="D144" s="182"/>
      <c r="E144" s="182"/>
      <c r="F144" s="182"/>
      <c r="G144" s="182"/>
      <c r="H144" s="182"/>
      <c r="I144" s="182"/>
      <c r="J144" s="182"/>
      <c r="K144" s="182"/>
      <c r="L144" s="182"/>
      <c r="M144" s="182"/>
      <c r="N144" s="182"/>
      <c r="O144" s="182"/>
      <c r="P144" s="182"/>
      <c r="Q144" s="182"/>
      <c r="R144" s="182"/>
      <c r="S144" s="182"/>
      <c r="T144" s="182"/>
      <c r="U144" s="183"/>
    </row>
    <row r="145" spans="2:21" x14ac:dyDescent="0.25">
      <c r="B145" s="180"/>
      <c r="C145" s="163"/>
      <c r="D145" s="182"/>
      <c r="E145" s="182"/>
      <c r="F145" s="182"/>
      <c r="G145" s="182"/>
      <c r="H145" s="182"/>
      <c r="I145" s="182"/>
      <c r="J145" s="182"/>
      <c r="K145" s="182"/>
      <c r="L145" s="182"/>
      <c r="M145" s="182"/>
      <c r="N145" s="182"/>
      <c r="O145" s="182"/>
      <c r="P145" s="182"/>
      <c r="Q145" s="182"/>
      <c r="R145" s="182"/>
      <c r="S145" s="182"/>
      <c r="T145" s="182"/>
      <c r="U145" s="183"/>
    </row>
    <row r="146" spans="2:21" x14ac:dyDescent="0.25">
      <c r="B146" s="180"/>
      <c r="C146" s="163"/>
      <c r="D146" s="182"/>
      <c r="E146" s="182"/>
      <c r="F146" s="182"/>
      <c r="G146" s="182"/>
      <c r="H146" s="182"/>
      <c r="I146" s="182"/>
      <c r="J146" s="182"/>
      <c r="K146" s="182"/>
      <c r="L146" s="182"/>
      <c r="M146" s="182"/>
      <c r="N146" s="182"/>
      <c r="O146" s="182"/>
      <c r="P146" s="182"/>
      <c r="Q146" s="182"/>
      <c r="R146" s="182"/>
      <c r="S146" s="182"/>
      <c r="T146" s="182"/>
      <c r="U146" s="183"/>
    </row>
    <row r="147" spans="2:21" x14ac:dyDescent="0.25">
      <c r="B147" s="180"/>
      <c r="C147" s="163"/>
      <c r="D147" s="182"/>
      <c r="E147" s="182"/>
      <c r="F147" s="182"/>
      <c r="G147" s="182"/>
      <c r="H147" s="182"/>
      <c r="I147" s="182"/>
      <c r="J147" s="182"/>
      <c r="K147" s="182"/>
      <c r="L147" s="182"/>
      <c r="M147" s="182"/>
      <c r="N147" s="182"/>
      <c r="O147" s="182"/>
      <c r="P147" s="182"/>
      <c r="Q147" s="182"/>
      <c r="R147" s="182"/>
      <c r="S147" s="182"/>
      <c r="T147" s="182"/>
      <c r="U147" s="183"/>
    </row>
    <row r="148" spans="2:21" x14ac:dyDescent="0.25">
      <c r="B148" s="180"/>
      <c r="C148" s="163"/>
      <c r="D148" s="182"/>
      <c r="E148" s="182"/>
      <c r="F148" s="182"/>
      <c r="G148" s="182"/>
      <c r="H148" s="182"/>
      <c r="I148" s="182"/>
      <c r="J148" s="182"/>
      <c r="K148" s="182"/>
      <c r="L148" s="182"/>
      <c r="M148" s="182"/>
      <c r="N148" s="182"/>
      <c r="O148" s="182"/>
      <c r="P148" s="182"/>
      <c r="Q148" s="182"/>
      <c r="R148" s="182"/>
      <c r="S148" s="182"/>
      <c r="T148" s="182"/>
      <c r="U148" s="183"/>
    </row>
    <row r="149" spans="2:21" x14ac:dyDescent="0.25">
      <c r="B149" s="180"/>
      <c r="C149" s="163"/>
      <c r="D149" s="182"/>
      <c r="E149" s="182"/>
      <c r="F149" s="182"/>
      <c r="G149" s="182"/>
      <c r="H149" s="182"/>
      <c r="I149" s="182"/>
      <c r="J149" s="182"/>
      <c r="K149" s="182"/>
      <c r="L149" s="182"/>
      <c r="M149" s="182"/>
      <c r="N149" s="182"/>
      <c r="O149" s="182"/>
      <c r="P149" s="182"/>
      <c r="Q149" s="182"/>
      <c r="R149" s="182"/>
      <c r="S149" s="182"/>
      <c r="T149" s="182"/>
      <c r="U149" s="183"/>
    </row>
    <row r="150" spans="2:21" x14ac:dyDescent="0.25">
      <c r="B150" s="180"/>
      <c r="C150" s="163"/>
      <c r="D150" s="182"/>
      <c r="E150" s="182"/>
      <c r="F150" s="182"/>
      <c r="G150" s="182"/>
      <c r="H150" s="182"/>
      <c r="I150" s="182"/>
      <c r="J150" s="182"/>
      <c r="K150" s="182"/>
      <c r="L150" s="182"/>
      <c r="M150" s="182"/>
      <c r="N150" s="182"/>
      <c r="O150" s="182"/>
      <c r="P150" s="182"/>
      <c r="Q150" s="182"/>
      <c r="R150" s="182"/>
      <c r="S150" s="182"/>
      <c r="T150" s="182"/>
      <c r="U150" s="183"/>
    </row>
    <row r="151" spans="2:21" x14ac:dyDescent="0.25">
      <c r="B151" s="180"/>
      <c r="C151" s="163"/>
      <c r="D151" s="182"/>
      <c r="E151" s="182"/>
      <c r="F151" s="182"/>
      <c r="G151" s="182"/>
      <c r="H151" s="182"/>
      <c r="I151" s="182"/>
      <c r="J151" s="182"/>
      <c r="K151" s="182"/>
      <c r="L151" s="182"/>
      <c r="M151" s="182"/>
      <c r="N151" s="182"/>
      <c r="O151" s="182"/>
      <c r="P151" s="182"/>
      <c r="Q151" s="182"/>
      <c r="R151" s="182"/>
      <c r="S151" s="182"/>
      <c r="T151" s="182"/>
      <c r="U151" s="183"/>
    </row>
    <row r="152" spans="2:21" x14ac:dyDescent="0.25">
      <c r="B152" s="180"/>
      <c r="C152" s="163"/>
      <c r="D152" s="182"/>
      <c r="E152" s="182"/>
      <c r="F152" s="182"/>
      <c r="G152" s="182"/>
      <c r="H152" s="182"/>
      <c r="I152" s="182"/>
      <c r="J152" s="182"/>
      <c r="K152" s="182"/>
      <c r="L152" s="182"/>
      <c r="M152" s="182"/>
      <c r="N152" s="182"/>
      <c r="O152" s="182"/>
      <c r="P152" s="182"/>
      <c r="Q152" s="182"/>
      <c r="R152" s="182"/>
      <c r="S152" s="182"/>
      <c r="T152" s="182"/>
      <c r="U152" s="183"/>
    </row>
    <row r="153" spans="2:21" x14ac:dyDescent="0.25">
      <c r="B153" s="180"/>
      <c r="C153" s="163"/>
      <c r="D153" s="182"/>
      <c r="E153" s="182"/>
      <c r="F153" s="182"/>
      <c r="G153" s="182"/>
      <c r="H153" s="182"/>
      <c r="I153" s="182"/>
      <c r="J153" s="182"/>
      <c r="K153" s="182"/>
      <c r="L153" s="182"/>
      <c r="M153" s="182"/>
      <c r="N153" s="182"/>
      <c r="O153" s="182"/>
      <c r="P153" s="182"/>
      <c r="Q153" s="182"/>
      <c r="R153" s="182"/>
      <c r="S153" s="182"/>
      <c r="T153" s="182"/>
      <c r="U153" s="183"/>
    </row>
    <row r="154" spans="2:21" x14ac:dyDescent="0.25">
      <c r="B154" s="180"/>
      <c r="C154" s="163"/>
      <c r="D154" s="182"/>
      <c r="E154" s="182"/>
      <c r="F154" s="182"/>
      <c r="G154" s="182"/>
      <c r="H154" s="182"/>
      <c r="I154" s="182"/>
      <c r="J154" s="182"/>
      <c r="K154" s="182"/>
      <c r="L154" s="182"/>
      <c r="M154" s="182"/>
      <c r="N154" s="182"/>
      <c r="O154" s="182"/>
      <c r="P154" s="182"/>
      <c r="Q154" s="182"/>
      <c r="R154" s="182"/>
      <c r="S154" s="182"/>
      <c r="T154" s="182"/>
      <c r="U154" s="183"/>
    </row>
    <row r="155" spans="2:21" x14ac:dyDescent="0.25">
      <c r="B155" s="180"/>
      <c r="C155" s="163"/>
      <c r="D155" s="182"/>
      <c r="E155" s="182"/>
      <c r="F155" s="182"/>
      <c r="G155" s="182"/>
      <c r="H155" s="182"/>
      <c r="I155" s="182"/>
      <c r="J155" s="182"/>
      <c r="K155" s="182"/>
      <c r="L155" s="182"/>
      <c r="M155" s="182"/>
      <c r="N155" s="182"/>
      <c r="O155" s="182"/>
      <c r="P155" s="182"/>
      <c r="Q155" s="182"/>
      <c r="R155" s="182"/>
      <c r="S155" s="182"/>
      <c r="T155" s="182"/>
      <c r="U155" s="183"/>
    </row>
    <row r="156" spans="2:21" x14ac:dyDescent="0.25">
      <c r="B156" s="180"/>
      <c r="C156" s="163"/>
      <c r="D156" s="182"/>
      <c r="E156" s="182"/>
      <c r="F156" s="182"/>
      <c r="G156" s="182"/>
      <c r="H156" s="182"/>
      <c r="I156" s="182"/>
      <c r="J156" s="182"/>
      <c r="K156" s="182"/>
      <c r="L156" s="182"/>
      <c r="M156" s="182"/>
      <c r="N156" s="182"/>
      <c r="O156" s="182"/>
      <c r="P156" s="182"/>
      <c r="Q156" s="182"/>
      <c r="R156" s="182"/>
      <c r="S156" s="182"/>
      <c r="T156" s="182"/>
      <c r="U156" s="183"/>
    </row>
    <row r="157" spans="2:21" x14ac:dyDescent="0.25">
      <c r="B157" s="180"/>
      <c r="C157" s="163"/>
      <c r="D157" s="182"/>
      <c r="E157" s="182"/>
      <c r="F157" s="182"/>
      <c r="G157" s="182"/>
      <c r="H157" s="182"/>
      <c r="I157" s="182"/>
      <c r="J157" s="182"/>
      <c r="K157" s="182"/>
      <c r="L157" s="182"/>
      <c r="M157" s="182"/>
      <c r="N157" s="182"/>
      <c r="O157" s="182"/>
      <c r="P157" s="182"/>
      <c r="Q157" s="182"/>
      <c r="R157" s="182"/>
      <c r="S157" s="182"/>
      <c r="T157" s="182"/>
      <c r="U157" s="183"/>
    </row>
    <row r="158" spans="2:21" x14ac:dyDescent="0.25">
      <c r="B158" s="180"/>
      <c r="C158" s="163"/>
      <c r="D158" s="182"/>
      <c r="E158" s="182"/>
      <c r="F158" s="182"/>
      <c r="G158" s="182"/>
      <c r="H158" s="182"/>
      <c r="I158" s="182"/>
      <c r="J158" s="182"/>
      <c r="K158" s="182"/>
      <c r="L158" s="182"/>
      <c r="M158" s="182"/>
      <c r="N158" s="182"/>
      <c r="O158" s="182"/>
      <c r="P158" s="182"/>
      <c r="Q158" s="182"/>
      <c r="R158" s="182"/>
      <c r="S158" s="182"/>
      <c r="T158" s="182"/>
      <c r="U158" s="183"/>
    </row>
    <row r="159" spans="2:21" x14ac:dyDescent="0.25">
      <c r="B159" s="180"/>
      <c r="C159" s="163"/>
      <c r="D159" s="182"/>
      <c r="E159" s="182"/>
      <c r="F159" s="182"/>
      <c r="G159" s="182"/>
      <c r="H159" s="182"/>
      <c r="I159" s="182"/>
      <c r="J159" s="182"/>
      <c r="K159" s="182"/>
      <c r="L159" s="182"/>
      <c r="M159" s="182"/>
      <c r="N159" s="182"/>
      <c r="O159" s="182"/>
      <c r="P159" s="182"/>
      <c r="Q159" s="182"/>
      <c r="R159" s="182"/>
      <c r="S159" s="182"/>
      <c r="T159" s="182"/>
      <c r="U159" s="183"/>
    </row>
    <row r="160" spans="2:21" x14ac:dyDescent="0.25">
      <c r="B160" s="180"/>
      <c r="C160" s="163"/>
      <c r="D160" s="182"/>
      <c r="E160" s="182"/>
      <c r="F160" s="182"/>
      <c r="G160" s="182"/>
      <c r="H160" s="182"/>
      <c r="I160" s="182"/>
      <c r="J160" s="182"/>
      <c r="K160" s="182"/>
      <c r="L160" s="182"/>
      <c r="M160" s="182"/>
      <c r="N160" s="182"/>
      <c r="O160" s="182"/>
      <c r="P160" s="182"/>
      <c r="Q160" s="182"/>
      <c r="R160" s="182"/>
      <c r="S160" s="182"/>
      <c r="T160" s="182"/>
      <c r="U160" s="183"/>
    </row>
    <row r="161" spans="2:21" x14ac:dyDescent="0.25">
      <c r="B161" s="180"/>
      <c r="C161" s="163"/>
      <c r="D161" s="182"/>
      <c r="E161" s="182"/>
      <c r="F161" s="182"/>
      <c r="G161" s="182"/>
      <c r="H161" s="182"/>
      <c r="I161" s="182"/>
      <c r="J161" s="182"/>
      <c r="K161" s="182"/>
      <c r="L161" s="182"/>
      <c r="M161" s="182"/>
      <c r="N161" s="182"/>
      <c r="O161" s="182"/>
      <c r="P161" s="182"/>
      <c r="Q161" s="182"/>
      <c r="R161" s="182"/>
      <c r="S161" s="182"/>
      <c r="T161" s="182"/>
      <c r="U161" s="183"/>
    </row>
    <row r="162" spans="2:21" x14ac:dyDescent="0.25">
      <c r="B162" s="180"/>
      <c r="C162" s="163"/>
      <c r="D162" s="182"/>
      <c r="E162" s="182"/>
      <c r="F162" s="182"/>
      <c r="G162" s="182"/>
      <c r="H162" s="182"/>
      <c r="I162" s="182"/>
      <c r="J162" s="182"/>
      <c r="K162" s="182"/>
      <c r="L162" s="182"/>
      <c r="M162" s="182"/>
      <c r="N162" s="182"/>
      <c r="O162" s="182"/>
      <c r="P162" s="182"/>
      <c r="Q162" s="182"/>
      <c r="R162" s="182"/>
      <c r="S162" s="182"/>
      <c r="T162" s="182"/>
      <c r="U162" s="183"/>
    </row>
    <row r="163" spans="2:21" x14ac:dyDescent="0.25">
      <c r="B163" s="180"/>
      <c r="C163" s="163"/>
      <c r="D163" s="182"/>
      <c r="E163" s="182"/>
      <c r="F163" s="182"/>
      <c r="G163" s="182"/>
      <c r="H163" s="182"/>
      <c r="I163" s="182"/>
      <c r="J163" s="182"/>
      <c r="K163" s="182"/>
      <c r="L163" s="182"/>
      <c r="M163" s="182"/>
      <c r="N163" s="182"/>
      <c r="O163" s="182"/>
      <c r="P163" s="182"/>
      <c r="Q163" s="182"/>
      <c r="R163" s="182"/>
      <c r="S163" s="182"/>
      <c r="T163" s="182"/>
      <c r="U163" s="183"/>
    </row>
    <row r="164" spans="2:21" x14ac:dyDescent="0.25">
      <c r="B164" s="180"/>
      <c r="C164" s="163"/>
      <c r="D164" s="182"/>
      <c r="E164" s="182"/>
      <c r="F164" s="182"/>
      <c r="G164" s="182"/>
      <c r="H164" s="182"/>
      <c r="I164" s="182"/>
      <c r="J164" s="182"/>
      <c r="K164" s="182"/>
      <c r="L164" s="182"/>
      <c r="M164" s="182"/>
      <c r="N164" s="182"/>
      <c r="O164" s="182"/>
      <c r="P164" s="182"/>
      <c r="Q164" s="182"/>
      <c r="R164" s="182"/>
      <c r="S164" s="182"/>
      <c r="T164" s="182"/>
      <c r="U164" s="183"/>
    </row>
    <row r="165" spans="2:21" x14ac:dyDescent="0.25">
      <c r="B165" s="180"/>
      <c r="C165" s="163"/>
      <c r="D165" s="182"/>
      <c r="E165" s="182"/>
      <c r="F165" s="182"/>
      <c r="G165" s="182"/>
      <c r="H165" s="182"/>
      <c r="I165" s="182"/>
      <c r="J165" s="182"/>
      <c r="K165" s="182"/>
      <c r="L165" s="182"/>
      <c r="M165" s="182"/>
      <c r="N165" s="182"/>
      <c r="O165" s="182"/>
      <c r="P165" s="182"/>
      <c r="Q165" s="182"/>
      <c r="R165" s="182"/>
      <c r="S165" s="182"/>
      <c r="T165" s="182"/>
      <c r="U165" s="183"/>
    </row>
    <row r="166" spans="2:21" x14ac:dyDescent="0.25">
      <c r="B166" s="180"/>
      <c r="C166" s="163"/>
      <c r="D166" s="182"/>
      <c r="E166" s="182"/>
      <c r="F166" s="182"/>
      <c r="G166" s="182"/>
      <c r="H166" s="182"/>
      <c r="I166" s="182"/>
      <c r="J166" s="182"/>
      <c r="K166" s="182"/>
      <c r="L166" s="182"/>
      <c r="M166" s="182"/>
      <c r="N166" s="182"/>
      <c r="O166" s="182"/>
      <c r="P166" s="182"/>
      <c r="Q166" s="182"/>
      <c r="R166" s="182"/>
      <c r="S166" s="182"/>
      <c r="T166" s="182"/>
      <c r="U166" s="183"/>
    </row>
    <row r="167" spans="2:21" x14ac:dyDescent="0.25">
      <c r="B167" s="180"/>
      <c r="C167" s="163"/>
      <c r="D167" s="182"/>
      <c r="E167" s="182"/>
      <c r="F167" s="182"/>
      <c r="G167" s="182"/>
      <c r="H167" s="182"/>
      <c r="I167" s="182"/>
      <c r="J167" s="182"/>
      <c r="K167" s="182"/>
      <c r="L167" s="182"/>
      <c r="M167" s="182"/>
      <c r="N167" s="182"/>
      <c r="O167" s="182"/>
      <c r="P167" s="182"/>
      <c r="Q167" s="182"/>
      <c r="R167" s="182"/>
      <c r="S167" s="182"/>
      <c r="T167" s="182"/>
      <c r="U167" s="183"/>
    </row>
    <row r="168" spans="2:21" x14ac:dyDescent="0.25">
      <c r="B168" s="180"/>
      <c r="C168" s="163"/>
      <c r="D168" s="182"/>
      <c r="E168" s="182"/>
      <c r="F168" s="182"/>
      <c r="G168" s="182"/>
      <c r="H168" s="182"/>
      <c r="I168" s="182"/>
      <c r="J168" s="182"/>
      <c r="K168" s="182"/>
      <c r="L168" s="182"/>
      <c r="M168" s="182"/>
      <c r="N168" s="182"/>
      <c r="O168" s="182"/>
      <c r="P168" s="182"/>
      <c r="Q168" s="182"/>
      <c r="R168" s="182"/>
      <c r="S168" s="182"/>
      <c r="T168" s="182"/>
      <c r="U168" s="183"/>
    </row>
    <row r="169" spans="2:21" x14ac:dyDescent="0.25">
      <c r="B169" s="180"/>
      <c r="C169" s="163"/>
      <c r="D169" s="182"/>
      <c r="E169" s="182"/>
      <c r="F169" s="182"/>
      <c r="G169" s="182"/>
      <c r="H169" s="182"/>
      <c r="I169" s="182"/>
      <c r="J169" s="182"/>
      <c r="K169" s="182"/>
      <c r="L169" s="182"/>
      <c r="M169" s="182"/>
      <c r="N169" s="182"/>
      <c r="O169" s="182"/>
      <c r="P169" s="182"/>
      <c r="Q169" s="182"/>
      <c r="R169" s="182"/>
      <c r="S169" s="182"/>
      <c r="T169" s="182"/>
      <c r="U169" s="183"/>
    </row>
    <row r="170" spans="2:21" x14ac:dyDescent="0.25">
      <c r="B170" s="180"/>
      <c r="C170" s="163"/>
      <c r="D170" s="182"/>
      <c r="E170" s="182"/>
      <c r="F170" s="182"/>
      <c r="G170" s="182"/>
      <c r="H170" s="182"/>
      <c r="I170" s="182"/>
      <c r="J170" s="182"/>
      <c r="K170" s="182"/>
      <c r="L170" s="182"/>
      <c r="M170" s="182"/>
      <c r="N170" s="182"/>
      <c r="O170" s="182"/>
      <c r="P170" s="182"/>
      <c r="Q170" s="182"/>
      <c r="R170" s="182"/>
      <c r="S170" s="182"/>
      <c r="T170" s="182"/>
      <c r="U170" s="183"/>
    </row>
    <row r="171" spans="2:21" x14ac:dyDescent="0.25">
      <c r="B171" s="180"/>
      <c r="C171" s="163"/>
      <c r="D171" s="182"/>
      <c r="E171" s="182"/>
      <c r="F171" s="182"/>
      <c r="G171" s="182"/>
      <c r="H171" s="182"/>
      <c r="I171" s="182"/>
      <c r="J171" s="182"/>
      <c r="K171" s="182"/>
      <c r="L171" s="182"/>
      <c r="M171" s="182"/>
      <c r="N171" s="182"/>
      <c r="O171" s="182"/>
      <c r="P171" s="182"/>
      <c r="Q171" s="182"/>
      <c r="R171" s="182"/>
      <c r="S171" s="182"/>
      <c r="T171" s="182"/>
      <c r="U171" s="183"/>
    </row>
    <row r="172" spans="2:21" x14ac:dyDescent="0.25">
      <c r="B172" s="180"/>
      <c r="C172" s="163"/>
      <c r="D172" s="182"/>
      <c r="E172" s="182"/>
      <c r="F172" s="182"/>
      <c r="G172" s="182"/>
      <c r="H172" s="182"/>
      <c r="I172" s="182"/>
      <c r="J172" s="182"/>
      <c r="K172" s="182"/>
      <c r="L172" s="182"/>
      <c r="M172" s="182"/>
      <c r="N172" s="182"/>
      <c r="O172" s="182"/>
      <c r="P172" s="182"/>
      <c r="Q172" s="182"/>
      <c r="R172" s="182"/>
      <c r="S172" s="182"/>
      <c r="T172" s="182"/>
      <c r="U172" s="183"/>
    </row>
    <row r="173" spans="2:21" x14ac:dyDescent="0.25">
      <c r="B173" s="180"/>
      <c r="C173" s="163"/>
      <c r="D173" s="182"/>
      <c r="E173" s="182"/>
      <c r="F173" s="182"/>
      <c r="G173" s="182"/>
      <c r="H173" s="182"/>
      <c r="I173" s="182"/>
      <c r="J173" s="182"/>
      <c r="K173" s="182"/>
      <c r="L173" s="182"/>
      <c r="M173" s="182"/>
      <c r="N173" s="182"/>
      <c r="O173" s="182"/>
      <c r="P173" s="182"/>
      <c r="Q173" s="182"/>
      <c r="R173" s="182"/>
      <c r="S173" s="182"/>
      <c r="T173" s="182"/>
      <c r="U173" s="183"/>
    </row>
    <row r="174" spans="2:21" x14ac:dyDescent="0.25">
      <c r="B174" s="180"/>
      <c r="C174" s="163"/>
      <c r="D174" s="182"/>
      <c r="E174" s="182"/>
      <c r="F174" s="182"/>
      <c r="G174" s="182"/>
      <c r="H174" s="182"/>
      <c r="I174" s="182"/>
      <c r="J174" s="182"/>
      <c r="K174" s="182"/>
      <c r="L174" s="182"/>
      <c r="M174" s="182"/>
      <c r="N174" s="182"/>
      <c r="O174" s="182"/>
      <c r="P174" s="182"/>
      <c r="Q174" s="182"/>
      <c r="R174" s="182"/>
      <c r="S174" s="182"/>
      <c r="T174" s="182"/>
      <c r="U174" s="183"/>
    </row>
    <row r="175" spans="2:21" x14ac:dyDescent="0.25">
      <c r="B175" s="180"/>
      <c r="C175" s="163"/>
      <c r="D175" s="182"/>
      <c r="E175" s="182"/>
      <c r="F175" s="182"/>
      <c r="G175" s="182"/>
      <c r="H175" s="182"/>
      <c r="I175" s="182"/>
      <c r="J175" s="182"/>
      <c r="K175" s="182"/>
      <c r="L175" s="182"/>
      <c r="M175" s="182"/>
      <c r="N175" s="182"/>
      <c r="O175" s="182"/>
      <c r="P175" s="182"/>
      <c r="Q175" s="182"/>
      <c r="R175" s="182"/>
      <c r="S175" s="182"/>
      <c r="T175" s="182"/>
      <c r="U175" s="183"/>
    </row>
    <row r="176" spans="2:21" x14ac:dyDescent="0.25">
      <c r="B176" s="180"/>
      <c r="C176" s="163"/>
      <c r="D176" s="182"/>
      <c r="E176" s="182"/>
      <c r="F176" s="182"/>
      <c r="G176" s="182"/>
      <c r="H176" s="182"/>
      <c r="I176" s="182"/>
      <c r="J176" s="182"/>
      <c r="K176" s="182"/>
      <c r="L176" s="182"/>
      <c r="M176" s="182"/>
      <c r="N176" s="182"/>
      <c r="O176" s="182"/>
      <c r="P176" s="182"/>
      <c r="Q176" s="182"/>
      <c r="R176" s="182"/>
      <c r="S176" s="182"/>
      <c r="T176" s="182"/>
      <c r="U176" s="183"/>
    </row>
    <row r="177" spans="2:21" x14ac:dyDescent="0.25">
      <c r="B177" s="180"/>
      <c r="C177" s="163"/>
      <c r="D177" s="182"/>
      <c r="E177" s="182"/>
      <c r="F177" s="182"/>
      <c r="G177" s="182"/>
      <c r="H177" s="182"/>
      <c r="I177" s="182"/>
      <c r="J177" s="182"/>
      <c r="K177" s="182"/>
      <c r="L177" s="182"/>
      <c r="M177" s="182"/>
      <c r="N177" s="182"/>
      <c r="O177" s="182"/>
      <c r="P177" s="182"/>
      <c r="Q177" s="182"/>
      <c r="R177" s="182"/>
      <c r="S177" s="182"/>
      <c r="T177" s="182"/>
      <c r="U177" s="183"/>
    </row>
    <row r="178" spans="2:21" x14ac:dyDescent="0.25">
      <c r="B178" s="180"/>
      <c r="C178" s="163"/>
      <c r="D178" s="182"/>
      <c r="E178" s="182"/>
      <c r="F178" s="182"/>
      <c r="G178" s="182"/>
      <c r="H178" s="182"/>
      <c r="I178" s="182"/>
      <c r="J178" s="182"/>
      <c r="K178" s="182"/>
      <c r="L178" s="182"/>
      <c r="M178" s="182"/>
      <c r="N178" s="182"/>
      <c r="O178" s="182"/>
      <c r="P178" s="182"/>
      <c r="Q178" s="182"/>
      <c r="R178" s="182"/>
      <c r="S178" s="182"/>
      <c r="T178" s="182"/>
      <c r="U178" s="183"/>
    </row>
    <row r="179" spans="2:21" x14ac:dyDescent="0.25">
      <c r="B179" s="180"/>
      <c r="C179" s="163"/>
      <c r="D179" s="182"/>
      <c r="E179" s="182"/>
      <c r="F179" s="182"/>
      <c r="G179" s="182"/>
      <c r="H179" s="182"/>
      <c r="I179" s="182"/>
      <c r="J179" s="182"/>
      <c r="K179" s="182"/>
      <c r="L179" s="182"/>
      <c r="M179" s="182"/>
      <c r="N179" s="182"/>
      <c r="O179" s="182"/>
      <c r="P179" s="182"/>
      <c r="Q179" s="182"/>
      <c r="R179" s="182"/>
      <c r="S179" s="182"/>
      <c r="T179" s="182"/>
      <c r="U179" s="183"/>
    </row>
    <row r="180" spans="2:21" x14ac:dyDescent="0.25">
      <c r="B180" s="180"/>
      <c r="C180" s="163"/>
      <c r="D180" s="182"/>
      <c r="E180" s="182"/>
      <c r="F180" s="182"/>
      <c r="G180" s="182"/>
      <c r="H180" s="182"/>
      <c r="I180" s="182"/>
      <c r="J180" s="182"/>
      <c r="K180" s="182"/>
      <c r="L180" s="182"/>
      <c r="M180" s="182"/>
      <c r="N180" s="182"/>
      <c r="O180" s="182"/>
      <c r="P180" s="182"/>
      <c r="Q180" s="182"/>
      <c r="R180" s="182"/>
      <c r="S180" s="182"/>
      <c r="T180" s="182"/>
      <c r="U180" s="183"/>
    </row>
    <row r="181" spans="2:21" x14ac:dyDescent="0.25">
      <c r="B181" s="180"/>
      <c r="C181" s="163"/>
      <c r="D181" s="182"/>
      <c r="E181" s="182"/>
      <c r="F181" s="182"/>
      <c r="G181" s="182"/>
      <c r="H181" s="182"/>
      <c r="I181" s="182"/>
      <c r="J181" s="182"/>
      <c r="K181" s="182"/>
      <c r="L181" s="182"/>
      <c r="M181" s="182"/>
      <c r="N181" s="182"/>
      <c r="O181" s="182"/>
      <c r="P181" s="182"/>
      <c r="Q181" s="182"/>
      <c r="R181" s="182"/>
      <c r="S181" s="182"/>
      <c r="T181" s="182"/>
      <c r="U181" s="183"/>
    </row>
    <row r="182" spans="2:21" x14ac:dyDescent="0.25">
      <c r="B182" s="180"/>
      <c r="C182" s="163"/>
      <c r="D182" s="182"/>
      <c r="E182" s="182"/>
      <c r="F182" s="182"/>
      <c r="G182" s="182"/>
      <c r="H182" s="182"/>
      <c r="I182" s="182"/>
      <c r="J182" s="182"/>
      <c r="K182" s="182"/>
      <c r="L182" s="182"/>
      <c r="M182" s="182"/>
      <c r="N182" s="182"/>
      <c r="O182" s="182"/>
      <c r="P182" s="182"/>
      <c r="Q182" s="182"/>
      <c r="R182" s="182"/>
      <c r="S182" s="182"/>
      <c r="T182" s="182"/>
      <c r="U182" s="183"/>
    </row>
    <row r="183" spans="2:21" x14ac:dyDescent="0.25">
      <c r="B183" s="180"/>
      <c r="C183" s="163"/>
      <c r="D183" s="182"/>
      <c r="E183" s="182"/>
      <c r="F183" s="182"/>
      <c r="G183" s="182"/>
      <c r="H183" s="182"/>
      <c r="I183" s="182"/>
      <c r="J183" s="182"/>
      <c r="K183" s="182"/>
      <c r="L183" s="182"/>
      <c r="M183" s="182"/>
      <c r="N183" s="182"/>
      <c r="O183" s="182"/>
      <c r="P183" s="182"/>
      <c r="Q183" s="182"/>
      <c r="R183" s="182"/>
      <c r="S183" s="182"/>
      <c r="T183" s="182"/>
      <c r="U183" s="183"/>
    </row>
    <row r="184" spans="2:21" x14ac:dyDescent="0.25">
      <c r="B184" s="180"/>
      <c r="C184" s="163"/>
      <c r="D184" s="182"/>
      <c r="E184" s="182"/>
      <c r="F184" s="182"/>
      <c r="G184" s="182"/>
      <c r="H184" s="182"/>
      <c r="I184" s="182"/>
      <c r="J184" s="182"/>
      <c r="K184" s="182"/>
      <c r="L184" s="182"/>
      <c r="M184" s="182"/>
      <c r="N184" s="182"/>
      <c r="O184" s="182"/>
      <c r="P184" s="182"/>
      <c r="Q184" s="182"/>
      <c r="R184" s="182"/>
      <c r="S184" s="182"/>
      <c r="T184" s="182"/>
      <c r="U184" s="183"/>
    </row>
    <row r="185" spans="2:21" x14ac:dyDescent="0.25">
      <c r="B185" s="180"/>
      <c r="C185" s="163"/>
      <c r="D185" s="182"/>
      <c r="E185" s="182"/>
      <c r="F185" s="182"/>
      <c r="G185" s="182"/>
      <c r="H185" s="182"/>
      <c r="I185" s="182"/>
      <c r="J185" s="182"/>
      <c r="K185" s="182"/>
      <c r="L185" s="182"/>
      <c r="M185" s="182"/>
      <c r="N185" s="182"/>
      <c r="O185" s="182"/>
      <c r="P185" s="182"/>
      <c r="Q185" s="182"/>
      <c r="R185" s="182"/>
      <c r="S185" s="182"/>
      <c r="T185" s="182"/>
      <c r="U185" s="183"/>
    </row>
    <row r="186" spans="2:21" x14ac:dyDescent="0.25">
      <c r="B186" s="180"/>
      <c r="C186" s="163"/>
      <c r="D186" s="182"/>
      <c r="E186" s="182"/>
      <c r="F186" s="182"/>
      <c r="G186" s="182"/>
      <c r="H186" s="182"/>
      <c r="I186" s="182"/>
      <c r="J186" s="182"/>
      <c r="K186" s="182"/>
      <c r="L186" s="182"/>
      <c r="M186" s="182"/>
      <c r="N186" s="182"/>
      <c r="O186" s="182"/>
      <c r="P186" s="182"/>
      <c r="Q186" s="182"/>
      <c r="R186" s="182"/>
      <c r="S186" s="182"/>
      <c r="T186" s="182"/>
      <c r="U186" s="183"/>
    </row>
    <row r="187" spans="2:21" x14ac:dyDescent="0.25">
      <c r="B187" s="180"/>
      <c r="C187" s="163"/>
      <c r="D187" s="182"/>
      <c r="E187" s="182"/>
      <c r="F187" s="182"/>
      <c r="G187" s="182"/>
      <c r="H187" s="182"/>
      <c r="I187" s="182"/>
      <c r="J187" s="182"/>
      <c r="K187" s="182"/>
      <c r="L187" s="182"/>
      <c r="M187" s="182"/>
      <c r="N187" s="182"/>
      <c r="O187" s="182"/>
      <c r="P187" s="182"/>
      <c r="Q187" s="182"/>
      <c r="R187" s="182"/>
      <c r="S187" s="182"/>
      <c r="T187" s="182"/>
      <c r="U187" s="183"/>
    </row>
    <row r="188" spans="2:21" x14ac:dyDescent="0.25">
      <c r="B188" s="180"/>
      <c r="C188" s="163"/>
      <c r="D188" s="182"/>
      <c r="E188" s="182"/>
      <c r="F188" s="182"/>
      <c r="G188" s="182"/>
      <c r="H188" s="182"/>
      <c r="I188" s="182"/>
      <c r="J188" s="182"/>
      <c r="K188" s="182"/>
      <c r="L188" s="182"/>
      <c r="M188" s="182"/>
      <c r="N188" s="182"/>
      <c r="O188" s="182"/>
      <c r="P188" s="182"/>
      <c r="Q188" s="182"/>
      <c r="R188" s="182"/>
      <c r="S188" s="182"/>
      <c r="T188" s="182"/>
      <c r="U188" s="183"/>
    </row>
    <row r="189" spans="2:21" x14ac:dyDescent="0.25">
      <c r="B189" s="180"/>
      <c r="C189" s="163"/>
      <c r="D189" s="182"/>
      <c r="E189" s="182"/>
      <c r="F189" s="182"/>
      <c r="G189" s="182"/>
      <c r="H189" s="182"/>
      <c r="I189" s="182"/>
      <c r="J189" s="182"/>
      <c r="K189" s="182"/>
      <c r="L189" s="182"/>
      <c r="M189" s="182"/>
      <c r="N189" s="182"/>
      <c r="O189" s="182"/>
      <c r="P189" s="182"/>
      <c r="Q189" s="182"/>
      <c r="R189" s="182"/>
      <c r="S189" s="182"/>
      <c r="T189" s="182"/>
      <c r="U189" s="183"/>
    </row>
    <row r="190" spans="2:21" x14ac:dyDescent="0.25">
      <c r="B190" s="180"/>
      <c r="C190" s="163"/>
      <c r="D190" s="182"/>
      <c r="E190" s="182"/>
      <c r="F190" s="182"/>
      <c r="G190" s="182"/>
      <c r="H190" s="182"/>
      <c r="I190" s="182"/>
      <c r="J190" s="182"/>
      <c r="K190" s="182"/>
      <c r="L190" s="182"/>
      <c r="M190" s="182"/>
      <c r="N190" s="182"/>
      <c r="O190" s="182"/>
      <c r="P190" s="182"/>
      <c r="Q190" s="182"/>
      <c r="R190" s="182"/>
      <c r="S190" s="182"/>
      <c r="T190" s="182"/>
      <c r="U190" s="183"/>
    </row>
    <row r="191" spans="2:21" x14ac:dyDescent="0.25">
      <c r="B191" s="180"/>
      <c r="C191" s="163"/>
      <c r="D191" s="182"/>
      <c r="E191" s="182"/>
      <c r="F191" s="182"/>
      <c r="G191" s="182"/>
      <c r="H191" s="182"/>
      <c r="I191" s="182"/>
      <c r="J191" s="182"/>
      <c r="K191" s="182"/>
      <c r="L191" s="182"/>
      <c r="M191" s="182"/>
      <c r="N191" s="182"/>
      <c r="O191" s="182"/>
      <c r="P191" s="182"/>
      <c r="Q191" s="182"/>
      <c r="R191" s="182"/>
      <c r="S191" s="182"/>
      <c r="T191" s="182"/>
      <c r="U191" s="183"/>
    </row>
    <row r="192" spans="2:21" x14ac:dyDescent="0.25">
      <c r="B192" s="180"/>
      <c r="C192" s="163"/>
      <c r="D192" s="182"/>
      <c r="E192" s="182"/>
      <c r="F192" s="182"/>
      <c r="G192" s="182"/>
      <c r="H192" s="182"/>
      <c r="I192" s="182"/>
      <c r="J192" s="182"/>
      <c r="K192" s="182"/>
      <c r="L192" s="182"/>
      <c r="M192" s="182"/>
      <c r="N192" s="182"/>
      <c r="O192" s="182"/>
      <c r="P192" s="182"/>
      <c r="Q192" s="182"/>
      <c r="R192" s="182"/>
      <c r="S192" s="182"/>
      <c r="T192" s="182"/>
      <c r="U192" s="183"/>
    </row>
    <row r="193" spans="2:21" x14ac:dyDescent="0.25">
      <c r="B193" s="180"/>
      <c r="C193" s="163"/>
      <c r="D193" s="182"/>
      <c r="E193" s="182"/>
      <c r="F193" s="182"/>
      <c r="G193" s="182"/>
      <c r="H193" s="182"/>
      <c r="I193" s="182"/>
      <c r="J193" s="182"/>
      <c r="K193" s="182"/>
      <c r="L193" s="182"/>
      <c r="M193" s="182"/>
      <c r="N193" s="182"/>
      <c r="O193" s="182"/>
      <c r="P193" s="182"/>
      <c r="Q193" s="182"/>
      <c r="R193" s="182"/>
      <c r="S193" s="182"/>
      <c r="T193" s="182"/>
      <c r="U193" s="183"/>
    </row>
    <row r="194" spans="2:21" x14ac:dyDescent="0.25">
      <c r="B194" s="180"/>
      <c r="C194" s="163"/>
      <c r="D194" s="182"/>
      <c r="E194" s="182"/>
      <c r="F194" s="182"/>
      <c r="G194" s="182"/>
      <c r="H194" s="182"/>
      <c r="I194" s="182"/>
      <c r="J194" s="182"/>
      <c r="K194" s="182"/>
      <c r="L194" s="182"/>
      <c r="M194" s="182"/>
      <c r="N194" s="182"/>
      <c r="O194" s="182"/>
      <c r="P194" s="182"/>
      <c r="Q194" s="182"/>
      <c r="R194" s="182"/>
      <c r="S194" s="182"/>
      <c r="T194" s="182"/>
      <c r="U194" s="183"/>
    </row>
    <row r="195" spans="2:21" x14ac:dyDescent="0.25">
      <c r="B195" s="180"/>
      <c r="C195" s="163"/>
      <c r="D195" s="182"/>
      <c r="E195" s="182"/>
      <c r="F195" s="182"/>
      <c r="G195" s="182"/>
      <c r="H195" s="182"/>
      <c r="I195" s="182"/>
      <c r="J195" s="182"/>
      <c r="K195" s="182"/>
      <c r="L195" s="182"/>
      <c r="M195" s="182"/>
      <c r="N195" s="182"/>
      <c r="O195" s="182"/>
      <c r="P195" s="182"/>
      <c r="Q195" s="182"/>
      <c r="R195" s="182"/>
      <c r="S195" s="182"/>
      <c r="T195" s="182"/>
      <c r="U195" s="183"/>
    </row>
    <row r="196" spans="2:21" x14ac:dyDescent="0.25">
      <c r="B196" s="180"/>
      <c r="C196" s="163"/>
      <c r="D196" s="182"/>
      <c r="E196" s="182"/>
      <c r="F196" s="182"/>
      <c r="G196" s="182"/>
      <c r="H196" s="182"/>
      <c r="I196" s="182"/>
      <c r="J196" s="182"/>
      <c r="K196" s="182"/>
      <c r="L196" s="182"/>
      <c r="M196" s="182"/>
      <c r="N196" s="182"/>
      <c r="O196" s="182"/>
      <c r="P196" s="182"/>
      <c r="Q196" s="182"/>
      <c r="R196" s="182"/>
      <c r="S196" s="182"/>
      <c r="T196" s="182"/>
      <c r="U196" s="183"/>
    </row>
    <row r="197" spans="2:21" x14ac:dyDescent="0.25">
      <c r="B197" s="180"/>
      <c r="C197" s="163"/>
      <c r="D197" s="182"/>
      <c r="E197" s="182"/>
      <c r="F197" s="182"/>
      <c r="G197" s="182"/>
      <c r="H197" s="182"/>
      <c r="I197" s="182"/>
      <c r="J197" s="182"/>
      <c r="K197" s="182"/>
      <c r="L197" s="182"/>
      <c r="M197" s="182"/>
      <c r="N197" s="182"/>
      <c r="O197" s="182"/>
      <c r="P197" s="182"/>
      <c r="Q197" s="182"/>
      <c r="R197" s="182"/>
      <c r="S197" s="182"/>
      <c r="T197" s="182"/>
      <c r="U197" s="183"/>
    </row>
    <row r="198" spans="2:21" x14ac:dyDescent="0.25">
      <c r="B198" s="180"/>
      <c r="C198" s="163"/>
      <c r="D198" s="182"/>
      <c r="E198" s="182"/>
      <c r="F198" s="182"/>
      <c r="G198" s="182"/>
      <c r="H198" s="182"/>
      <c r="I198" s="182"/>
      <c r="J198" s="182"/>
      <c r="K198" s="182"/>
      <c r="L198" s="182"/>
      <c r="M198" s="182"/>
      <c r="N198" s="182"/>
      <c r="O198" s="182"/>
      <c r="P198" s="182"/>
      <c r="Q198" s="182"/>
      <c r="R198" s="182"/>
      <c r="S198" s="182"/>
      <c r="T198" s="182"/>
      <c r="U198" s="183"/>
    </row>
    <row r="199" spans="2:21" x14ac:dyDescent="0.25">
      <c r="B199" s="180"/>
      <c r="C199" s="163"/>
      <c r="D199" s="182"/>
      <c r="E199" s="182"/>
      <c r="F199" s="182"/>
      <c r="G199" s="182"/>
      <c r="H199" s="182"/>
      <c r="I199" s="182"/>
      <c r="J199" s="182"/>
      <c r="K199" s="182"/>
      <c r="L199" s="182"/>
      <c r="M199" s="182"/>
      <c r="N199" s="182"/>
      <c r="O199" s="182"/>
      <c r="P199" s="182"/>
      <c r="Q199" s="182"/>
      <c r="R199" s="182"/>
      <c r="S199" s="182"/>
      <c r="T199" s="182"/>
      <c r="U199" s="183"/>
    </row>
    <row r="200" spans="2:21" x14ac:dyDescent="0.25">
      <c r="B200" s="180"/>
      <c r="C200" s="163"/>
      <c r="D200" s="182"/>
      <c r="E200" s="182"/>
      <c r="F200" s="182"/>
      <c r="G200" s="182"/>
      <c r="H200" s="182"/>
      <c r="I200" s="182"/>
      <c r="J200" s="182"/>
      <c r="K200" s="182"/>
      <c r="L200" s="182"/>
      <c r="M200" s="182"/>
      <c r="N200" s="182"/>
      <c r="O200" s="182"/>
      <c r="P200" s="182"/>
      <c r="Q200" s="182"/>
      <c r="R200" s="182"/>
      <c r="S200" s="182"/>
      <c r="T200" s="182"/>
      <c r="U200" s="183"/>
    </row>
    <row r="201" spans="2:21" x14ac:dyDescent="0.25">
      <c r="B201" s="180"/>
      <c r="C201" s="163"/>
      <c r="D201" s="182"/>
      <c r="E201" s="182"/>
      <c r="F201" s="182"/>
      <c r="G201" s="182"/>
      <c r="H201" s="182"/>
      <c r="I201" s="182"/>
      <c r="J201" s="182"/>
      <c r="K201" s="182"/>
      <c r="L201" s="182"/>
      <c r="M201" s="182"/>
      <c r="N201" s="182"/>
      <c r="O201" s="182"/>
      <c r="P201" s="182"/>
      <c r="Q201" s="182"/>
      <c r="R201" s="182"/>
      <c r="S201" s="182"/>
      <c r="T201" s="182"/>
      <c r="U201" s="183"/>
    </row>
    <row r="202" spans="2:21" x14ac:dyDescent="0.25">
      <c r="B202" s="180"/>
      <c r="C202" s="163"/>
      <c r="D202" s="182"/>
      <c r="E202" s="182"/>
      <c r="F202" s="182"/>
      <c r="G202" s="182"/>
      <c r="H202" s="182"/>
      <c r="I202" s="182"/>
      <c r="J202" s="182"/>
      <c r="K202" s="182"/>
      <c r="L202" s="182"/>
      <c r="M202" s="182"/>
      <c r="N202" s="182"/>
      <c r="O202" s="182"/>
      <c r="P202" s="182"/>
      <c r="Q202" s="182"/>
      <c r="R202" s="182"/>
      <c r="S202" s="182"/>
      <c r="T202" s="182"/>
      <c r="U202" s="183"/>
    </row>
    <row r="203" spans="2:21" x14ac:dyDescent="0.25">
      <c r="B203" s="180"/>
      <c r="C203" s="163"/>
      <c r="D203" s="182"/>
      <c r="E203" s="182"/>
      <c r="F203" s="182"/>
      <c r="G203" s="182"/>
      <c r="H203" s="182"/>
      <c r="I203" s="182"/>
      <c r="J203" s="182"/>
      <c r="K203" s="182"/>
      <c r="L203" s="182"/>
      <c r="M203" s="182"/>
      <c r="N203" s="182"/>
      <c r="O203" s="182"/>
      <c r="P203" s="182"/>
      <c r="Q203" s="182"/>
      <c r="R203" s="182"/>
      <c r="S203" s="182"/>
      <c r="T203" s="182"/>
      <c r="U203" s="183"/>
    </row>
    <row r="204" spans="2:21" x14ac:dyDescent="0.25">
      <c r="B204" s="180"/>
      <c r="C204" s="163"/>
      <c r="D204" s="182"/>
      <c r="E204" s="182"/>
      <c r="F204" s="182"/>
      <c r="G204" s="182"/>
      <c r="H204" s="182"/>
      <c r="I204" s="182"/>
      <c r="J204" s="182"/>
      <c r="K204" s="182"/>
      <c r="L204" s="182"/>
      <c r="M204" s="182"/>
      <c r="N204" s="182"/>
      <c r="O204" s="182"/>
      <c r="P204" s="182"/>
      <c r="Q204" s="182"/>
      <c r="R204" s="182"/>
      <c r="S204" s="182"/>
      <c r="T204" s="182"/>
      <c r="U204" s="183"/>
    </row>
    <row r="205" spans="2:21" x14ac:dyDescent="0.25">
      <c r="B205" s="180"/>
      <c r="C205" s="163"/>
      <c r="D205" s="182"/>
      <c r="E205" s="182"/>
      <c r="F205" s="182"/>
      <c r="G205" s="182"/>
      <c r="H205" s="182"/>
      <c r="I205" s="182"/>
      <c r="J205" s="182"/>
      <c r="K205" s="182"/>
      <c r="L205" s="182"/>
      <c r="M205" s="182"/>
      <c r="N205" s="182"/>
      <c r="O205" s="182"/>
      <c r="P205" s="182"/>
      <c r="Q205" s="182"/>
      <c r="R205" s="182"/>
      <c r="S205" s="182"/>
      <c r="T205" s="182"/>
      <c r="U205" s="183"/>
    </row>
    <row r="206" spans="2:21" x14ac:dyDescent="0.25">
      <c r="B206" s="180"/>
      <c r="C206" s="163"/>
      <c r="D206" s="182"/>
      <c r="E206" s="182"/>
      <c r="F206" s="182"/>
      <c r="G206" s="182"/>
      <c r="H206" s="182"/>
      <c r="I206" s="182"/>
      <c r="J206" s="182"/>
      <c r="K206" s="182"/>
      <c r="L206" s="182"/>
      <c r="M206" s="182"/>
      <c r="N206" s="182"/>
      <c r="O206" s="182"/>
      <c r="P206" s="182"/>
      <c r="Q206" s="182"/>
      <c r="R206" s="182"/>
      <c r="S206" s="182"/>
      <c r="T206" s="182"/>
      <c r="U206" s="183"/>
    </row>
    <row r="207" spans="2:21" x14ac:dyDescent="0.25">
      <c r="B207" s="180"/>
      <c r="C207" s="163"/>
      <c r="D207" s="182"/>
      <c r="E207" s="182"/>
      <c r="F207" s="182"/>
      <c r="G207" s="182"/>
      <c r="H207" s="182"/>
      <c r="I207" s="182"/>
      <c r="J207" s="182"/>
      <c r="K207" s="182"/>
      <c r="L207" s="182"/>
      <c r="M207" s="182"/>
      <c r="N207" s="182"/>
      <c r="O207" s="182"/>
      <c r="P207" s="182"/>
      <c r="Q207" s="182"/>
      <c r="R207" s="182"/>
      <c r="S207" s="182"/>
      <c r="T207" s="182"/>
      <c r="U207" s="183"/>
    </row>
    <row r="208" spans="2:21" x14ac:dyDescent="0.25">
      <c r="B208" s="180"/>
      <c r="C208" s="163"/>
      <c r="D208" s="182"/>
      <c r="E208" s="182"/>
      <c r="F208" s="182"/>
      <c r="G208" s="182"/>
      <c r="H208" s="182"/>
      <c r="I208" s="182"/>
      <c r="J208" s="182"/>
      <c r="K208" s="182"/>
      <c r="L208" s="182"/>
      <c r="M208" s="182"/>
      <c r="N208" s="182"/>
      <c r="O208" s="182"/>
      <c r="P208" s="182"/>
      <c r="Q208" s="182"/>
      <c r="R208" s="182"/>
      <c r="S208" s="182"/>
      <c r="T208" s="182"/>
      <c r="U208" s="183"/>
    </row>
    <row r="209" spans="2:21" x14ac:dyDescent="0.25">
      <c r="B209" s="180"/>
      <c r="C209" s="163"/>
      <c r="D209" s="182"/>
      <c r="E209" s="182"/>
      <c r="F209" s="182"/>
      <c r="G209" s="182"/>
      <c r="H209" s="182"/>
      <c r="I209" s="182"/>
      <c r="J209" s="182"/>
      <c r="K209" s="182"/>
      <c r="L209" s="182"/>
      <c r="M209" s="182"/>
      <c r="N209" s="182"/>
      <c r="O209" s="182"/>
      <c r="P209" s="182"/>
      <c r="Q209" s="182"/>
      <c r="R209" s="182"/>
      <c r="S209" s="182"/>
      <c r="T209" s="182"/>
      <c r="U209" s="183"/>
    </row>
    <row r="210" spans="2:21" x14ac:dyDescent="0.25">
      <c r="B210" s="180"/>
      <c r="C210" s="163"/>
      <c r="D210" s="182"/>
      <c r="E210" s="182"/>
      <c r="F210" s="182"/>
      <c r="G210" s="182"/>
      <c r="H210" s="182"/>
      <c r="I210" s="182"/>
      <c r="J210" s="182"/>
      <c r="K210" s="182"/>
      <c r="L210" s="182"/>
      <c r="M210" s="182"/>
      <c r="N210" s="182"/>
      <c r="O210" s="182"/>
      <c r="P210" s="182"/>
      <c r="Q210" s="182"/>
      <c r="R210" s="182"/>
      <c r="S210" s="182"/>
      <c r="T210" s="182"/>
      <c r="U210" s="183"/>
    </row>
    <row r="211" spans="2:21" x14ac:dyDescent="0.25">
      <c r="B211" s="180"/>
      <c r="C211" s="163"/>
      <c r="D211" s="182"/>
      <c r="E211" s="182"/>
      <c r="F211" s="182"/>
      <c r="G211" s="182"/>
      <c r="H211" s="182"/>
      <c r="I211" s="182"/>
      <c r="J211" s="182"/>
      <c r="K211" s="182"/>
      <c r="L211" s="182"/>
      <c r="M211" s="182"/>
      <c r="N211" s="182"/>
      <c r="O211" s="182"/>
      <c r="P211" s="182"/>
      <c r="Q211" s="182"/>
      <c r="R211" s="182"/>
      <c r="S211" s="182"/>
      <c r="T211" s="182"/>
      <c r="U211" s="183"/>
    </row>
    <row r="212" spans="2:21" x14ac:dyDescent="0.25">
      <c r="B212" s="180"/>
      <c r="C212" s="163"/>
      <c r="D212" s="182"/>
      <c r="E212" s="182"/>
      <c r="F212" s="182"/>
      <c r="G212" s="182"/>
      <c r="H212" s="182"/>
      <c r="I212" s="182"/>
      <c r="J212" s="182"/>
      <c r="K212" s="182"/>
      <c r="L212" s="182"/>
      <c r="M212" s="182"/>
      <c r="N212" s="182"/>
      <c r="O212" s="182"/>
      <c r="P212" s="182"/>
      <c r="Q212" s="182"/>
      <c r="R212" s="182"/>
      <c r="S212" s="182"/>
      <c r="T212" s="182"/>
      <c r="U212" s="183"/>
    </row>
    <row r="213" spans="2:21" x14ac:dyDescent="0.25">
      <c r="B213" s="180"/>
      <c r="C213" s="163"/>
      <c r="D213" s="182"/>
      <c r="E213" s="182"/>
      <c r="F213" s="182"/>
      <c r="G213" s="182"/>
      <c r="H213" s="182"/>
      <c r="I213" s="182"/>
      <c r="J213" s="182"/>
      <c r="K213" s="182"/>
      <c r="L213" s="182"/>
      <c r="M213" s="182"/>
      <c r="N213" s="182"/>
      <c r="O213" s="182"/>
      <c r="P213" s="182"/>
      <c r="Q213" s="182"/>
      <c r="R213" s="182"/>
      <c r="S213" s="182"/>
      <c r="T213" s="182"/>
      <c r="U213" s="183"/>
    </row>
    <row r="214" spans="2:21" x14ac:dyDescent="0.25">
      <c r="B214" s="180"/>
      <c r="C214" s="163"/>
      <c r="D214" s="182"/>
      <c r="E214" s="182"/>
      <c r="F214" s="182"/>
      <c r="G214" s="182"/>
      <c r="H214" s="182"/>
      <c r="I214" s="182"/>
      <c r="J214" s="182"/>
      <c r="K214" s="182"/>
      <c r="L214" s="182"/>
      <c r="M214" s="182"/>
      <c r="N214" s="182"/>
      <c r="O214" s="182"/>
      <c r="P214" s="182"/>
      <c r="Q214" s="182"/>
      <c r="R214" s="182"/>
      <c r="S214" s="182"/>
      <c r="T214" s="182"/>
      <c r="U214" s="183"/>
    </row>
    <row r="215" spans="2:21" x14ac:dyDescent="0.25">
      <c r="B215" s="180"/>
      <c r="C215" s="163"/>
      <c r="D215" s="182"/>
      <c r="E215" s="182"/>
      <c r="F215" s="182"/>
      <c r="G215" s="182"/>
      <c r="H215" s="182"/>
      <c r="I215" s="182"/>
      <c r="J215" s="182"/>
      <c r="K215" s="182"/>
      <c r="L215" s="182"/>
      <c r="M215" s="182"/>
      <c r="N215" s="182"/>
      <c r="O215" s="182"/>
      <c r="P215" s="182"/>
      <c r="Q215" s="182"/>
      <c r="R215" s="182"/>
      <c r="S215" s="182"/>
      <c r="T215" s="182"/>
      <c r="U215" s="183"/>
    </row>
    <row r="216" spans="2:21" x14ac:dyDescent="0.25">
      <c r="B216" s="180"/>
      <c r="C216" s="163"/>
      <c r="D216" s="182"/>
      <c r="E216" s="182"/>
      <c r="F216" s="182"/>
      <c r="G216" s="182"/>
      <c r="H216" s="182"/>
      <c r="I216" s="182"/>
      <c r="J216" s="182"/>
      <c r="K216" s="182"/>
      <c r="L216" s="182"/>
      <c r="M216" s="182"/>
      <c r="N216" s="182"/>
      <c r="O216" s="182"/>
      <c r="P216" s="182"/>
      <c r="Q216" s="182"/>
      <c r="R216" s="182"/>
      <c r="S216" s="182"/>
      <c r="T216" s="182"/>
      <c r="U216" s="183"/>
    </row>
    <row r="217" spans="2:21" x14ac:dyDescent="0.25">
      <c r="B217" s="180"/>
      <c r="C217" s="163"/>
      <c r="D217" s="182"/>
      <c r="E217" s="182"/>
      <c r="F217" s="182"/>
      <c r="G217" s="182"/>
      <c r="H217" s="182"/>
      <c r="I217" s="182"/>
      <c r="J217" s="182"/>
      <c r="K217" s="182"/>
      <c r="L217" s="182"/>
      <c r="M217" s="182"/>
      <c r="N217" s="182"/>
      <c r="O217" s="182"/>
      <c r="P217" s="182"/>
      <c r="Q217" s="182"/>
      <c r="R217" s="182"/>
      <c r="S217" s="182"/>
      <c r="T217" s="182"/>
      <c r="U217" s="183"/>
    </row>
    <row r="218" spans="2:21" x14ac:dyDescent="0.25">
      <c r="B218" s="180"/>
      <c r="C218" s="163"/>
      <c r="D218" s="182"/>
      <c r="E218" s="182"/>
      <c r="F218" s="182"/>
      <c r="G218" s="182"/>
      <c r="H218" s="182"/>
      <c r="I218" s="182"/>
      <c r="J218" s="182"/>
      <c r="K218" s="182"/>
      <c r="L218" s="182"/>
      <c r="M218" s="182"/>
      <c r="N218" s="182"/>
      <c r="O218" s="182"/>
      <c r="P218" s="182"/>
      <c r="Q218" s="182"/>
      <c r="R218" s="182"/>
      <c r="S218" s="182"/>
      <c r="T218" s="182"/>
      <c r="U218" s="183"/>
    </row>
    <row r="219" spans="2:21" x14ac:dyDescent="0.25">
      <c r="B219" s="180"/>
      <c r="C219" s="163"/>
      <c r="D219" s="182"/>
      <c r="E219" s="182"/>
      <c r="F219" s="182"/>
      <c r="G219" s="182"/>
      <c r="H219" s="182"/>
      <c r="I219" s="182"/>
      <c r="J219" s="182"/>
      <c r="K219" s="182"/>
      <c r="L219" s="182"/>
      <c r="M219" s="182"/>
      <c r="N219" s="182"/>
      <c r="O219" s="182"/>
      <c r="P219" s="182"/>
      <c r="Q219" s="182"/>
      <c r="R219" s="182"/>
      <c r="S219" s="182"/>
      <c r="T219" s="182"/>
      <c r="U219" s="183"/>
    </row>
    <row r="220" spans="2:21" x14ac:dyDescent="0.25">
      <c r="B220" s="180"/>
      <c r="C220" s="163"/>
      <c r="D220" s="182"/>
      <c r="E220" s="182"/>
      <c r="F220" s="182"/>
      <c r="G220" s="182"/>
      <c r="H220" s="182"/>
      <c r="I220" s="182"/>
      <c r="J220" s="182"/>
      <c r="K220" s="182"/>
      <c r="L220" s="182"/>
      <c r="M220" s="182"/>
      <c r="N220" s="182"/>
      <c r="O220" s="182"/>
      <c r="P220" s="182"/>
      <c r="Q220" s="182"/>
      <c r="R220" s="182"/>
      <c r="S220" s="182"/>
      <c r="T220" s="182"/>
      <c r="U220" s="183"/>
    </row>
    <row r="221" spans="2:21" x14ac:dyDescent="0.25">
      <c r="B221" s="180"/>
      <c r="C221" s="163"/>
      <c r="D221" s="182"/>
      <c r="E221" s="182"/>
      <c r="F221" s="182"/>
      <c r="G221" s="182"/>
      <c r="H221" s="182"/>
      <c r="I221" s="182"/>
      <c r="J221" s="182"/>
      <c r="K221" s="182"/>
      <c r="L221" s="182"/>
      <c r="M221" s="182"/>
      <c r="N221" s="182"/>
      <c r="O221" s="182"/>
      <c r="P221" s="182"/>
      <c r="Q221" s="182"/>
      <c r="R221" s="182"/>
      <c r="S221" s="182"/>
      <c r="T221" s="182"/>
      <c r="U221" s="183"/>
    </row>
    <row r="222" spans="2:21" x14ac:dyDescent="0.25">
      <c r="B222" s="180"/>
      <c r="C222" s="163"/>
      <c r="D222" s="182"/>
      <c r="E222" s="182"/>
      <c r="F222" s="182"/>
      <c r="G222" s="182"/>
      <c r="H222" s="182"/>
      <c r="I222" s="182"/>
      <c r="J222" s="182"/>
      <c r="K222" s="182"/>
      <c r="L222" s="182"/>
      <c r="M222" s="182"/>
      <c r="N222" s="182"/>
      <c r="O222" s="182"/>
      <c r="P222" s="182"/>
      <c r="Q222" s="182"/>
      <c r="R222" s="182"/>
      <c r="S222" s="182"/>
      <c r="T222" s="182"/>
      <c r="U222" s="183"/>
    </row>
    <row r="223" spans="2:21" x14ac:dyDescent="0.25">
      <c r="B223" s="180"/>
      <c r="C223" s="163"/>
      <c r="D223" s="182"/>
      <c r="E223" s="182"/>
      <c r="F223" s="182"/>
      <c r="G223" s="182"/>
      <c r="H223" s="182"/>
      <c r="I223" s="182"/>
      <c r="J223" s="182"/>
      <c r="K223" s="182"/>
      <c r="L223" s="182"/>
      <c r="M223" s="182"/>
      <c r="N223" s="182"/>
      <c r="O223" s="182"/>
      <c r="P223" s="182"/>
      <c r="Q223" s="182"/>
      <c r="R223" s="182"/>
      <c r="S223" s="182"/>
      <c r="T223" s="182"/>
      <c r="U223" s="183"/>
    </row>
    <row r="224" spans="2:21" x14ac:dyDescent="0.25">
      <c r="B224" s="180"/>
      <c r="C224" s="163"/>
      <c r="D224" s="182"/>
      <c r="E224" s="182"/>
      <c r="F224" s="182"/>
      <c r="G224" s="182"/>
      <c r="H224" s="182"/>
      <c r="I224" s="182"/>
      <c r="J224" s="182"/>
      <c r="K224" s="182"/>
      <c r="L224" s="182"/>
      <c r="M224" s="182"/>
      <c r="N224" s="182"/>
      <c r="O224" s="182"/>
      <c r="P224" s="182"/>
      <c r="Q224" s="182"/>
      <c r="R224" s="182"/>
      <c r="S224" s="182"/>
      <c r="T224" s="182"/>
      <c r="U224" s="183"/>
    </row>
    <row r="225" spans="2:21" x14ac:dyDescent="0.25">
      <c r="B225" s="180"/>
      <c r="C225" s="163"/>
      <c r="D225" s="182"/>
      <c r="E225" s="182"/>
      <c r="F225" s="182"/>
      <c r="G225" s="182"/>
      <c r="H225" s="182"/>
      <c r="I225" s="182"/>
      <c r="J225" s="182"/>
      <c r="K225" s="182"/>
      <c r="L225" s="182"/>
      <c r="M225" s="182"/>
      <c r="N225" s="182"/>
      <c r="O225" s="182"/>
      <c r="P225" s="182"/>
      <c r="Q225" s="182"/>
      <c r="R225" s="182"/>
      <c r="S225" s="182"/>
      <c r="T225" s="182"/>
      <c r="U225" s="183"/>
    </row>
    <row r="226" spans="2:21" x14ac:dyDescent="0.25">
      <c r="B226" s="180"/>
      <c r="C226" s="163"/>
      <c r="D226" s="182"/>
      <c r="E226" s="182"/>
      <c r="F226" s="182"/>
      <c r="G226" s="182"/>
      <c r="H226" s="182"/>
      <c r="I226" s="182"/>
      <c r="J226" s="182"/>
      <c r="K226" s="182"/>
      <c r="L226" s="182"/>
      <c r="M226" s="182"/>
      <c r="N226" s="182"/>
      <c r="O226" s="182"/>
      <c r="P226" s="182"/>
      <c r="Q226" s="182"/>
      <c r="R226" s="182"/>
      <c r="S226" s="182"/>
      <c r="T226" s="182"/>
      <c r="U226" s="183"/>
    </row>
    <row r="227" spans="2:21" x14ac:dyDescent="0.25">
      <c r="B227" s="180"/>
      <c r="C227" s="163"/>
      <c r="D227" s="182"/>
      <c r="E227" s="182"/>
      <c r="F227" s="182"/>
      <c r="G227" s="182"/>
      <c r="H227" s="182"/>
      <c r="I227" s="182"/>
      <c r="J227" s="182"/>
      <c r="K227" s="182"/>
      <c r="L227" s="182"/>
      <c r="M227" s="182"/>
      <c r="N227" s="182"/>
      <c r="O227" s="182"/>
      <c r="P227" s="182"/>
      <c r="Q227" s="182"/>
      <c r="R227" s="182"/>
      <c r="S227" s="182"/>
      <c r="T227" s="182"/>
      <c r="U227" s="183"/>
    </row>
    <row r="228" spans="2:21" x14ac:dyDescent="0.25">
      <c r="B228" s="180"/>
      <c r="C228" s="163"/>
      <c r="D228" s="182"/>
      <c r="E228" s="182"/>
      <c r="F228" s="182"/>
      <c r="G228" s="182"/>
      <c r="H228" s="182"/>
      <c r="I228" s="182"/>
      <c r="J228" s="182"/>
      <c r="K228" s="182"/>
      <c r="L228" s="182"/>
      <c r="M228" s="182"/>
      <c r="N228" s="182"/>
      <c r="O228" s="182"/>
      <c r="P228" s="182"/>
      <c r="Q228" s="182"/>
      <c r="R228" s="182"/>
      <c r="S228" s="182"/>
      <c r="T228" s="182"/>
      <c r="U228" s="183"/>
    </row>
    <row r="229" spans="2:21" x14ac:dyDescent="0.25">
      <c r="B229" s="180"/>
      <c r="C229" s="163"/>
      <c r="D229" s="182"/>
      <c r="E229" s="182"/>
      <c r="F229" s="182"/>
      <c r="G229" s="182"/>
      <c r="H229" s="182"/>
      <c r="I229" s="182"/>
      <c r="J229" s="182"/>
      <c r="K229" s="182"/>
      <c r="L229" s="182"/>
      <c r="M229" s="182"/>
      <c r="N229" s="182"/>
      <c r="O229" s="182"/>
      <c r="P229" s="182"/>
      <c r="Q229" s="182"/>
      <c r="R229" s="182"/>
      <c r="S229" s="182"/>
      <c r="T229" s="182"/>
      <c r="U229" s="183"/>
    </row>
    <row r="230" spans="2:21" x14ac:dyDescent="0.25">
      <c r="B230" s="180"/>
      <c r="C230" s="163"/>
      <c r="D230" s="182"/>
      <c r="E230" s="182"/>
      <c r="F230" s="182"/>
      <c r="G230" s="182"/>
      <c r="H230" s="182"/>
      <c r="I230" s="182"/>
      <c r="J230" s="182"/>
      <c r="K230" s="182"/>
      <c r="L230" s="182"/>
      <c r="M230" s="182"/>
      <c r="N230" s="182"/>
      <c r="O230" s="182"/>
      <c r="P230" s="182"/>
      <c r="Q230" s="182"/>
      <c r="R230" s="182"/>
      <c r="S230" s="182"/>
      <c r="T230" s="182"/>
      <c r="U230" s="183"/>
    </row>
    <row r="231" spans="2:21" x14ac:dyDescent="0.25">
      <c r="B231" s="180"/>
      <c r="C231" s="163"/>
      <c r="D231" s="182"/>
      <c r="E231" s="182"/>
      <c r="F231" s="182"/>
      <c r="G231" s="182"/>
      <c r="H231" s="182"/>
      <c r="I231" s="182"/>
      <c r="J231" s="182"/>
      <c r="K231" s="182"/>
      <c r="L231" s="182"/>
      <c r="M231" s="182"/>
      <c r="N231" s="182"/>
      <c r="O231" s="182"/>
      <c r="P231" s="182"/>
      <c r="Q231" s="182"/>
      <c r="R231" s="182"/>
      <c r="S231" s="182"/>
      <c r="T231" s="182"/>
      <c r="U231" s="183"/>
    </row>
    <row r="232" spans="2:21" x14ac:dyDescent="0.25">
      <c r="B232" s="180"/>
      <c r="C232" s="163"/>
      <c r="D232" s="182"/>
      <c r="E232" s="182"/>
      <c r="F232" s="182"/>
      <c r="G232" s="182"/>
      <c r="H232" s="182"/>
      <c r="I232" s="182"/>
      <c r="J232" s="182"/>
      <c r="K232" s="182"/>
      <c r="L232" s="182"/>
      <c r="M232" s="182"/>
      <c r="N232" s="182"/>
      <c r="O232" s="182"/>
      <c r="P232" s="182"/>
      <c r="Q232" s="182"/>
      <c r="R232" s="182"/>
      <c r="S232" s="182"/>
      <c r="T232" s="182"/>
      <c r="U232" s="183"/>
    </row>
    <row r="233" spans="2:21" x14ac:dyDescent="0.25">
      <c r="B233" s="180"/>
      <c r="C233" s="163"/>
      <c r="D233" s="182"/>
      <c r="E233" s="182"/>
      <c r="F233" s="182"/>
      <c r="G233" s="182"/>
      <c r="H233" s="182"/>
      <c r="I233" s="182"/>
      <c r="J233" s="182"/>
      <c r="K233" s="182"/>
      <c r="L233" s="182"/>
      <c r="M233" s="182"/>
      <c r="N233" s="182"/>
      <c r="O233" s="182"/>
      <c r="P233" s="182"/>
      <c r="Q233" s="182"/>
      <c r="R233" s="182"/>
      <c r="S233" s="182"/>
      <c r="T233" s="182"/>
      <c r="U233" s="183"/>
    </row>
    <row r="234" spans="2:21" x14ac:dyDescent="0.25">
      <c r="B234" s="180"/>
      <c r="C234" s="163"/>
      <c r="D234" s="182"/>
      <c r="E234" s="182"/>
      <c r="F234" s="182"/>
      <c r="G234" s="182"/>
      <c r="H234" s="182"/>
      <c r="I234" s="182"/>
      <c r="J234" s="182"/>
      <c r="K234" s="182"/>
      <c r="L234" s="182"/>
      <c r="M234" s="182"/>
      <c r="N234" s="182"/>
      <c r="O234" s="182"/>
      <c r="P234" s="182"/>
      <c r="Q234" s="182"/>
      <c r="R234" s="182"/>
      <c r="S234" s="182"/>
      <c r="T234" s="182"/>
      <c r="U234" s="183"/>
    </row>
    <row r="235" spans="2:21" x14ac:dyDescent="0.25">
      <c r="B235" s="180"/>
      <c r="C235" s="163"/>
      <c r="D235" s="182"/>
      <c r="E235" s="182"/>
      <c r="F235" s="182"/>
      <c r="G235" s="182"/>
      <c r="H235" s="182"/>
      <c r="I235" s="182"/>
      <c r="J235" s="182"/>
      <c r="K235" s="182"/>
      <c r="L235" s="182"/>
      <c r="M235" s="182"/>
      <c r="N235" s="182"/>
      <c r="O235" s="182"/>
      <c r="P235" s="182"/>
      <c r="Q235" s="182"/>
      <c r="R235" s="182"/>
      <c r="S235" s="182"/>
      <c r="T235" s="182"/>
      <c r="U235" s="183"/>
    </row>
    <row r="236" spans="2:21" x14ac:dyDescent="0.25">
      <c r="B236" s="180"/>
      <c r="C236" s="163"/>
      <c r="D236" s="182"/>
      <c r="E236" s="182"/>
      <c r="F236" s="182"/>
      <c r="G236" s="182"/>
      <c r="H236" s="182"/>
      <c r="I236" s="182"/>
      <c r="J236" s="182"/>
      <c r="K236" s="182"/>
      <c r="L236" s="182"/>
      <c r="M236" s="182"/>
      <c r="N236" s="182"/>
      <c r="O236" s="182"/>
      <c r="P236" s="182"/>
      <c r="Q236" s="182"/>
      <c r="R236" s="182"/>
      <c r="S236" s="182"/>
      <c r="T236" s="182"/>
      <c r="U236" s="183"/>
    </row>
    <row r="237" spans="2:21" x14ac:dyDescent="0.25">
      <c r="B237" s="180"/>
      <c r="C237" s="163"/>
      <c r="D237" s="182"/>
      <c r="E237" s="182"/>
      <c r="F237" s="182"/>
      <c r="G237" s="182"/>
      <c r="H237" s="182"/>
      <c r="I237" s="182"/>
      <c r="J237" s="182"/>
      <c r="K237" s="182"/>
      <c r="L237" s="182"/>
      <c r="M237" s="182"/>
      <c r="N237" s="182"/>
      <c r="O237" s="182"/>
      <c r="P237" s="182"/>
      <c r="Q237" s="182"/>
      <c r="R237" s="182"/>
      <c r="S237" s="182"/>
      <c r="T237" s="182"/>
      <c r="U237" s="183"/>
    </row>
    <row r="238" spans="2:21" x14ac:dyDescent="0.25">
      <c r="B238" s="180"/>
      <c r="C238" s="163"/>
      <c r="D238" s="182"/>
      <c r="E238" s="182"/>
      <c r="F238" s="182"/>
      <c r="G238" s="182"/>
      <c r="H238" s="182"/>
      <c r="I238" s="182"/>
      <c r="J238" s="182"/>
      <c r="K238" s="182"/>
      <c r="L238" s="182"/>
      <c r="M238" s="182"/>
      <c r="N238" s="182"/>
      <c r="O238" s="182"/>
      <c r="P238" s="182"/>
      <c r="Q238" s="182"/>
      <c r="R238" s="182"/>
      <c r="S238" s="182"/>
      <c r="T238" s="182"/>
      <c r="U238" s="183"/>
    </row>
    <row r="239" spans="2:21" x14ac:dyDescent="0.25">
      <c r="B239" s="180"/>
      <c r="C239" s="163"/>
      <c r="D239" s="182"/>
      <c r="E239" s="182"/>
      <c r="F239" s="182"/>
      <c r="G239" s="182"/>
      <c r="H239" s="182"/>
      <c r="I239" s="182"/>
      <c r="J239" s="182"/>
      <c r="K239" s="182"/>
      <c r="L239" s="182"/>
      <c r="M239" s="182"/>
      <c r="N239" s="182"/>
      <c r="O239" s="182"/>
      <c r="P239" s="182"/>
      <c r="Q239" s="182"/>
      <c r="R239" s="182"/>
      <c r="S239" s="182"/>
      <c r="T239" s="182"/>
      <c r="U239" s="183"/>
    </row>
    <row r="240" spans="2:21" x14ac:dyDescent="0.25">
      <c r="B240" s="180"/>
      <c r="C240" s="163"/>
      <c r="D240" s="182"/>
      <c r="E240" s="182"/>
      <c r="F240" s="182"/>
      <c r="G240" s="182"/>
      <c r="H240" s="182"/>
      <c r="I240" s="182"/>
      <c r="J240" s="182"/>
      <c r="K240" s="182"/>
      <c r="L240" s="182"/>
      <c r="M240" s="182"/>
      <c r="N240" s="182"/>
      <c r="O240" s="182"/>
      <c r="P240" s="182"/>
      <c r="Q240" s="182"/>
      <c r="R240" s="182"/>
      <c r="S240" s="182"/>
      <c r="T240" s="182"/>
      <c r="U240" s="183"/>
    </row>
    <row r="241" spans="2:21" x14ac:dyDescent="0.25">
      <c r="B241" s="180"/>
      <c r="C241" s="163"/>
      <c r="D241" s="182"/>
      <c r="E241" s="182"/>
      <c r="F241" s="182"/>
      <c r="G241" s="182"/>
      <c r="H241" s="182"/>
      <c r="I241" s="182"/>
      <c r="J241" s="182"/>
      <c r="K241" s="182"/>
      <c r="L241" s="182"/>
      <c r="M241" s="182"/>
      <c r="N241" s="182"/>
      <c r="O241" s="182"/>
      <c r="P241" s="182"/>
      <c r="Q241" s="182"/>
      <c r="R241" s="182"/>
      <c r="S241" s="182"/>
      <c r="T241" s="182"/>
      <c r="U241" s="183"/>
    </row>
    <row r="242" spans="2:21" x14ac:dyDescent="0.25">
      <c r="B242" s="180"/>
      <c r="C242" s="163"/>
      <c r="D242" s="182"/>
      <c r="E242" s="182"/>
      <c r="F242" s="182"/>
      <c r="G242" s="182"/>
      <c r="H242" s="182"/>
      <c r="I242" s="182"/>
      <c r="J242" s="182"/>
      <c r="K242" s="182"/>
      <c r="L242" s="182"/>
      <c r="M242" s="182"/>
      <c r="N242" s="182"/>
      <c r="O242" s="182"/>
      <c r="P242" s="182"/>
      <c r="Q242" s="182"/>
      <c r="R242" s="182"/>
      <c r="S242" s="182"/>
      <c r="T242" s="182"/>
      <c r="U242" s="183"/>
    </row>
    <row r="243" spans="2:21" x14ac:dyDescent="0.25">
      <c r="B243" s="180"/>
      <c r="C243" s="163"/>
      <c r="D243" s="182"/>
      <c r="E243" s="182"/>
      <c r="F243" s="182"/>
      <c r="G243" s="182"/>
      <c r="H243" s="182"/>
      <c r="I243" s="182"/>
      <c r="J243" s="182"/>
      <c r="K243" s="182"/>
      <c r="L243" s="182"/>
      <c r="M243" s="182"/>
      <c r="N243" s="182"/>
      <c r="O243" s="182"/>
      <c r="P243" s="182"/>
      <c r="Q243" s="182"/>
      <c r="R243" s="182"/>
      <c r="S243" s="182"/>
      <c r="T243" s="182"/>
      <c r="U243" s="183"/>
    </row>
    <row r="244" spans="2:21" x14ac:dyDescent="0.25">
      <c r="B244" s="180"/>
      <c r="C244" s="163"/>
      <c r="D244" s="182"/>
      <c r="E244" s="182"/>
      <c r="F244" s="182"/>
      <c r="G244" s="182"/>
      <c r="H244" s="182"/>
      <c r="I244" s="182"/>
      <c r="J244" s="182"/>
      <c r="K244" s="182"/>
      <c r="L244" s="182"/>
      <c r="M244" s="182"/>
      <c r="N244" s="182"/>
      <c r="O244" s="182"/>
      <c r="P244" s="182"/>
      <c r="Q244" s="182"/>
      <c r="R244" s="182"/>
      <c r="S244" s="182"/>
      <c r="T244" s="182"/>
      <c r="U244" s="183"/>
    </row>
    <row r="245" spans="2:21" x14ac:dyDescent="0.25">
      <c r="B245" s="180"/>
      <c r="C245" s="163"/>
      <c r="D245" s="182"/>
      <c r="E245" s="182"/>
      <c r="F245" s="182"/>
      <c r="G245" s="182"/>
      <c r="H245" s="182"/>
      <c r="I245" s="182"/>
      <c r="J245" s="182"/>
      <c r="K245" s="182"/>
      <c r="L245" s="182"/>
      <c r="M245" s="182"/>
      <c r="N245" s="182"/>
      <c r="O245" s="182"/>
      <c r="P245" s="182"/>
      <c r="Q245" s="182"/>
      <c r="R245" s="182"/>
      <c r="S245" s="182"/>
      <c r="T245" s="182"/>
      <c r="U245" s="183"/>
    </row>
    <row r="246" spans="2:21" x14ac:dyDescent="0.25">
      <c r="B246" s="180"/>
      <c r="C246" s="163"/>
      <c r="D246" s="182"/>
      <c r="E246" s="182"/>
      <c r="F246" s="182"/>
      <c r="G246" s="182"/>
      <c r="H246" s="182"/>
      <c r="I246" s="182"/>
      <c r="J246" s="182"/>
      <c r="K246" s="182"/>
      <c r="L246" s="182"/>
      <c r="M246" s="182"/>
      <c r="N246" s="182"/>
      <c r="O246" s="182"/>
      <c r="P246" s="182"/>
      <c r="Q246" s="182"/>
      <c r="R246" s="182"/>
      <c r="S246" s="182"/>
      <c r="T246" s="182"/>
      <c r="U246" s="183"/>
    </row>
    <row r="247" spans="2:21" x14ac:dyDescent="0.25">
      <c r="B247" s="180"/>
      <c r="C247" s="163"/>
      <c r="D247" s="182"/>
      <c r="E247" s="182"/>
      <c r="F247" s="182"/>
      <c r="G247" s="182"/>
      <c r="H247" s="182"/>
      <c r="I247" s="182"/>
      <c r="J247" s="182"/>
      <c r="K247" s="182"/>
      <c r="L247" s="182"/>
      <c r="M247" s="182"/>
      <c r="N247" s="182"/>
      <c r="O247" s="182"/>
      <c r="P247" s="182"/>
      <c r="Q247" s="182"/>
      <c r="R247" s="182"/>
      <c r="S247" s="182"/>
      <c r="T247" s="182"/>
      <c r="U247" s="183"/>
    </row>
    <row r="248" spans="2:21" x14ac:dyDescent="0.25">
      <c r="B248" s="180"/>
      <c r="C248" s="163"/>
      <c r="D248" s="182"/>
      <c r="E248" s="182"/>
      <c r="F248" s="182"/>
      <c r="G248" s="182"/>
      <c r="H248" s="182"/>
      <c r="I248" s="182"/>
      <c r="J248" s="182"/>
      <c r="K248" s="182"/>
      <c r="L248" s="182"/>
      <c r="M248" s="182"/>
      <c r="N248" s="182"/>
      <c r="O248" s="182"/>
      <c r="P248" s="182"/>
      <c r="Q248" s="182"/>
      <c r="R248" s="182"/>
      <c r="S248" s="182"/>
      <c r="T248" s="182"/>
      <c r="U248" s="183"/>
    </row>
    <row r="249" spans="2:21" x14ac:dyDescent="0.25">
      <c r="B249" s="180"/>
      <c r="C249" s="163"/>
      <c r="D249" s="182"/>
      <c r="E249" s="182"/>
      <c r="F249" s="182"/>
      <c r="G249" s="182"/>
      <c r="H249" s="182"/>
      <c r="I249" s="182"/>
      <c r="J249" s="182"/>
      <c r="K249" s="182"/>
      <c r="L249" s="182"/>
      <c r="M249" s="182"/>
      <c r="N249" s="182"/>
      <c r="O249" s="182"/>
      <c r="P249" s="182"/>
      <c r="Q249" s="182"/>
      <c r="R249" s="182"/>
      <c r="S249" s="182"/>
      <c r="T249" s="182"/>
      <c r="U249" s="183"/>
    </row>
    <row r="250" spans="2:21" x14ac:dyDescent="0.25">
      <c r="B250" s="180"/>
      <c r="C250" s="163"/>
      <c r="D250" s="182"/>
      <c r="E250" s="182"/>
      <c r="F250" s="182"/>
      <c r="G250" s="182"/>
      <c r="H250" s="182"/>
      <c r="I250" s="182"/>
      <c r="J250" s="182"/>
      <c r="K250" s="182"/>
      <c r="L250" s="182"/>
      <c r="M250" s="182"/>
      <c r="N250" s="182"/>
      <c r="O250" s="182"/>
      <c r="P250" s="182"/>
      <c r="Q250" s="182"/>
      <c r="R250" s="182"/>
      <c r="S250" s="182"/>
      <c r="T250" s="182"/>
      <c r="U250" s="183"/>
    </row>
    <row r="251" spans="2:21" x14ac:dyDescent="0.25">
      <c r="B251" s="180"/>
      <c r="C251" s="163"/>
      <c r="D251" s="182"/>
      <c r="E251" s="182"/>
      <c r="F251" s="182"/>
      <c r="G251" s="182"/>
      <c r="H251" s="182"/>
      <c r="I251" s="182"/>
      <c r="J251" s="182"/>
      <c r="K251" s="182"/>
      <c r="L251" s="182"/>
      <c r="M251" s="182"/>
      <c r="N251" s="182"/>
      <c r="O251" s="182"/>
      <c r="P251" s="182"/>
      <c r="Q251" s="182"/>
      <c r="R251" s="182"/>
      <c r="S251" s="182"/>
      <c r="T251" s="182"/>
      <c r="U251" s="183"/>
    </row>
    <row r="252" spans="2:21" x14ac:dyDescent="0.25">
      <c r="B252" s="180"/>
      <c r="C252" s="163"/>
      <c r="D252" s="182"/>
      <c r="E252" s="182"/>
      <c r="F252" s="182"/>
      <c r="G252" s="182"/>
      <c r="H252" s="182"/>
      <c r="I252" s="182"/>
      <c r="J252" s="182"/>
      <c r="K252" s="182"/>
      <c r="L252" s="182"/>
      <c r="M252" s="182"/>
      <c r="N252" s="182"/>
      <c r="O252" s="182"/>
      <c r="P252" s="182"/>
      <c r="Q252" s="182"/>
      <c r="R252" s="182"/>
      <c r="S252" s="182"/>
      <c r="T252" s="182"/>
      <c r="U252" s="183"/>
    </row>
    <row r="253" spans="2:21" x14ac:dyDescent="0.25">
      <c r="B253" s="180"/>
      <c r="C253" s="163"/>
      <c r="D253" s="182"/>
      <c r="E253" s="182"/>
      <c r="F253" s="182"/>
      <c r="G253" s="182"/>
      <c r="H253" s="182"/>
      <c r="I253" s="182"/>
      <c r="J253" s="182"/>
      <c r="K253" s="182"/>
      <c r="L253" s="182"/>
      <c r="M253" s="182"/>
      <c r="N253" s="182"/>
      <c r="O253" s="182"/>
      <c r="P253" s="182"/>
      <c r="Q253" s="182"/>
      <c r="R253" s="182"/>
      <c r="S253" s="182"/>
      <c r="T253" s="182"/>
      <c r="U253" s="183"/>
    </row>
    <row r="254" spans="2:21" x14ac:dyDescent="0.25">
      <c r="B254" s="180"/>
      <c r="C254" s="163"/>
      <c r="D254" s="182"/>
      <c r="E254" s="182"/>
      <c r="F254" s="182"/>
      <c r="G254" s="182"/>
      <c r="H254" s="182"/>
      <c r="I254" s="182"/>
      <c r="J254" s="182"/>
      <c r="K254" s="182"/>
      <c r="L254" s="182"/>
      <c r="M254" s="182"/>
      <c r="N254" s="182"/>
      <c r="O254" s="182"/>
      <c r="P254" s="182"/>
      <c r="Q254" s="182"/>
      <c r="R254" s="182"/>
      <c r="S254" s="182"/>
      <c r="T254" s="182"/>
      <c r="U254" s="183"/>
    </row>
    <row r="255" spans="2:21" x14ac:dyDescent="0.25">
      <c r="B255" s="180"/>
      <c r="C255" s="163"/>
      <c r="D255" s="182"/>
      <c r="E255" s="182"/>
      <c r="F255" s="182"/>
      <c r="G255" s="182"/>
      <c r="H255" s="182"/>
      <c r="I255" s="182"/>
      <c r="J255" s="182"/>
      <c r="K255" s="182"/>
      <c r="L255" s="182"/>
      <c r="M255" s="182"/>
      <c r="N255" s="182"/>
      <c r="O255" s="182"/>
      <c r="P255" s="182"/>
      <c r="Q255" s="182"/>
      <c r="R255" s="182"/>
      <c r="S255" s="182"/>
      <c r="T255" s="182"/>
      <c r="U255" s="183"/>
    </row>
    <row r="256" spans="2:21" x14ac:dyDescent="0.25">
      <c r="B256" s="180"/>
      <c r="C256" s="163"/>
      <c r="D256" s="182"/>
      <c r="E256" s="182"/>
      <c r="F256" s="182"/>
      <c r="G256" s="182"/>
      <c r="H256" s="182"/>
      <c r="I256" s="182"/>
      <c r="J256" s="182"/>
      <c r="K256" s="182"/>
      <c r="L256" s="182"/>
      <c r="M256" s="182"/>
      <c r="N256" s="182"/>
      <c r="O256" s="182"/>
      <c r="P256" s="182"/>
      <c r="Q256" s="182"/>
      <c r="R256" s="182"/>
      <c r="S256" s="182"/>
      <c r="T256" s="182"/>
      <c r="U256" s="183"/>
    </row>
    <row r="257" spans="2:21" x14ac:dyDescent="0.25">
      <c r="B257" s="180"/>
      <c r="C257" s="163"/>
      <c r="D257" s="182"/>
      <c r="E257" s="182"/>
      <c r="F257" s="182"/>
      <c r="G257" s="182"/>
      <c r="H257" s="182"/>
      <c r="I257" s="182"/>
      <c r="J257" s="182"/>
      <c r="K257" s="182"/>
      <c r="L257" s="182"/>
      <c r="M257" s="182"/>
      <c r="N257" s="182"/>
      <c r="O257" s="182"/>
      <c r="P257" s="182"/>
      <c r="Q257" s="182"/>
      <c r="R257" s="182"/>
      <c r="S257" s="182"/>
      <c r="T257" s="182"/>
      <c r="U257" s="183"/>
    </row>
    <row r="258" spans="2:21" x14ac:dyDescent="0.25">
      <c r="B258" s="180"/>
      <c r="C258" s="163"/>
      <c r="D258" s="182"/>
      <c r="E258" s="182"/>
      <c r="F258" s="182"/>
      <c r="G258" s="182"/>
      <c r="H258" s="182"/>
      <c r="I258" s="182"/>
      <c r="J258" s="182"/>
      <c r="K258" s="182"/>
      <c r="L258" s="182"/>
      <c r="M258" s="182"/>
      <c r="N258" s="182"/>
      <c r="O258" s="182"/>
      <c r="P258" s="182"/>
      <c r="Q258" s="182"/>
      <c r="R258" s="182"/>
      <c r="S258" s="182"/>
      <c r="T258" s="182"/>
      <c r="U258" s="183"/>
    </row>
    <row r="259" spans="2:21" x14ac:dyDescent="0.25">
      <c r="B259" s="180"/>
      <c r="C259" s="163"/>
      <c r="D259" s="182"/>
      <c r="E259" s="182"/>
      <c r="F259" s="182"/>
      <c r="G259" s="182"/>
      <c r="H259" s="182"/>
      <c r="I259" s="182"/>
      <c r="J259" s="182"/>
      <c r="K259" s="182"/>
      <c r="L259" s="182"/>
      <c r="M259" s="182"/>
      <c r="N259" s="182"/>
      <c r="O259" s="182"/>
      <c r="P259" s="182"/>
      <c r="Q259" s="182"/>
      <c r="R259" s="182"/>
      <c r="S259" s="182"/>
      <c r="T259" s="182"/>
      <c r="U259" s="183"/>
    </row>
    <row r="260" spans="2:21" x14ac:dyDescent="0.25">
      <c r="B260" s="180"/>
      <c r="C260" s="163"/>
      <c r="D260" s="182"/>
      <c r="E260" s="182"/>
      <c r="F260" s="182"/>
      <c r="G260" s="182"/>
      <c r="H260" s="182"/>
      <c r="I260" s="182"/>
      <c r="J260" s="182"/>
      <c r="K260" s="182"/>
      <c r="L260" s="182"/>
      <c r="M260" s="182"/>
      <c r="N260" s="182"/>
      <c r="O260" s="182"/>
      <c r="P260" s="182"/>
      <c r="Q260" s="182"/>
      <c r="R260" s="182"/>
      <c r="S260" s="182"/>
      <c r="T260" s="182"/>
      <c r="U260" s="183"/>
    </row>
    <row r="261" spans="2:21" x14ac:dyDescent="0.25">
      <c r="B261" s="180"/>
      <c r="C261" s="163"/>
      <c r="D261" s="182"/>
      <c r="E261" s="182"/>
      <c r="F261" s="182"/>
      <c r="G261" s="182"/>
      <c r="H261" s="182"/>
      <c r="I261" s="182"/>
      <c r="J261" s="182"/>
      <c r="K261" s="182"/>
      <c r="L261" s="182"/>
      <c r="M261" s="182"/>
      <c r="N261" s="182"/>
      <c r="O261" s="182"/>
      <c r="P261" s="182"/>
      <c r="Q261" s="182"/>
      <c r="R261" s="182"/>
      <c r="S261" s="182"/>
      <c r="T261" s="182"/>
      <c r="U261" s="183"/>
    </row>
    <row r="262" spans="2:21" x14ac:dyDescent="0.25">
      <c r="B262" s="180"/>
      <c r="C262" s="163"/>
      <c r="D262" s="182"/>
      <c r="E262" s="182"/>
      <c r="F262" s="182"/>
      <c r="G262" s="182"/>
      <c r="H262" s="182"/>
      <c r="I262" s="182"/>
      <c r="J262" s="182"/>
      <c r="K262" s="182"/>
      <c r="L262" s="182"/>
      <c r="M262" s="182"/>
      <c r="N262" s="182"/>
      <c r="O262" s="182"/>
      <c r="P262" s="182"/>
      <c r="Q262" s="182"/>
      <c r="R262" s="182"/>
      <c r="S262" s="182"/>
      <c r="T262" s="182"/>
      <c r="U262" s="183"/>
    </row>
    <row r="263" spans="2:21" x14ac:dyDescent="0.25">
      <c r="B263" s="180"/>
      <c r="C263" s="163"/>
      <c r="D263" s="182"/>
      <c r="E263" s="182"/>
      <c r="F263" s="182"/>
      <c r="G263" s="182"/>
      <c r="H263" s="182"/>
      <c r="I263" s="182"/>
      <c r="J263" s="182"/>
      <c r="K263" s="182"/>
      <c r="L263" s="182"/>
      <c r="M263" s="182"/>
      <c r="N263" s="182"/>
      <c r="O263" s="182"/>
      <c r="P263" s="182"/>
      <c r="Q263" s="182"/>
      <c r="R263" s="182"/>
      <c r="S263" s="182"/>
      <c r="T263" s="182"/>
      <c r="U263" s="183"/>
    </row>
    <row r="264" spans="2:21" x14ac:dyDescent="0.25">
      <c r="B264" s="180"/>
      <c r="C264" s="163"/>
      <c r="D264" s="182"/>
      <c r="E264" s="182"/>
      <c r="F264" s="182"/>
      <c r="G264" s="182"/>
      <c r="H264" s="182"/>
      <c r="I264" s="182"/>
      <c r="J264" s="182"/>
      <c r="K264" s="182"/>
      <c r="L264" s="182"/>
      <c r="M264" s="182"/>
      <c r="N264" s="182"/>
      <c r="O264" s="182"/>
      <c r="P264" s="182"/>
      <c r="Q264" s="182"/>
      <c r="R264" s="182"/>
      <c r="S264" s="182"/>
      <c r="T264" s="182"/>
      <c r="U264" s="183"/>
    </row>
    <row r="265" spans="2:21" x14ac:dyDescent="0.25">
      <c r="B265" s="180"/>
      <c r="C265" s="163"/>
      <c r="D265" s="182"/>
      <c r="E265" s="182"/>
      <c r="F265" s="182"/>
      <c r="G265" s="182"/>
      <c r="H265" s="182"/>
      <c r="I265" s="182"/>
      <c r="J265" s="182"/>
      <c r="K265" s="182"/>
      <c r="L265" s="182"/>
      <c r="M265" s="182"/>
      <c r="N265" s="182"/>
      <c r="O265" s="182"/>
      <c r="P265" s="182"/>
      <c r="Q265" s="182"/>
      <c r="R265" s="182"/>
      <c r="S265" s="182"/>
      <c r="T265" s="182"/>
      <c r="U265" s="183"/>
    </row>
    <row r="266" spans="2:21" x14ac:dyDescent="0.25">
      <c r="B266" s="180"/>
      <c r="C266" s="163"/>
      <c r="D266" s="182"/>
      <c r="E266" s="182"/>
      <c r="F266" s="182"/>
      <c r="G266" s="182"/>
      <c r="H266" s="182"/>
      <c r="I266" s="182"/>
      <c r="J266" s="182"/>
      <c r="K266" s="182"/>
      <c r="L266" s="182"/>
      <c r="M266" s="182"/>
      <c r="N266" s="182"/>
      <c r="O266" s="182"/>
      <c r="P266" s="182"/>
      <c r="Q266" s="182"/>
      <c r="R266" s="182"/>
      <c r="S266" s="182"/>
      <c r="T266" s="182"/>
      <c r="U266" s="183"/>
    </row>
    <row r="267" spans="2:21" x14ac:dyDescent="0.25">
      <c r="B267" s="180"/>
      <c r="C267" s="163"/>
      <c r="D267" s="182"/>
      <c r="E267" s="182"/>
      <c r="F267" s="182"/>
      <c r="G267" s="182"/>
      <c r="H267" s="182"/>
      <c r="I267" s="182"/>
      <c r="J267" s="182"/>
      <c r="K267" s="182"/>
      <c r="L267" s="182"/>
      <c r="M267" s="182"/>
      <c r="N267" s="182"/>
      <c r="O267" s="182"/>
      <c r="P267" s="182"/>
      <c r="Q267" s="182"/>
      <c r="R267" s="182"/>
      <c r="S267" s="182"/>
      <c r="T267" s="182"/>
      <c r="U267" s="183"/>
    </row>
    <row r="268" spans="2:21" x14ac:dyDescent="0.25">
      <c r="B268" s="180"/>
      <c r="C268" s="163"/>
      <c r="D268" s="182"/>
      <c r="E268" s="182"/>
      <c r="F268" s="182"/>
      <c r="G268" s="182"/>
      <c r="H268" s="182"/>
      <c r="I268" s="182"/>
      <c r="J268" s="182"/>
      <c r="K268" s="182"/>
      <c r="L268" s="182"/>
      <c r="M268" s="182"/>
      <c r="N268" s="182"/>
      <c r="O268" s="182"/>
      <c r="P268" s="182"/>
      <c r="Q268" s="182"/>
      <c r="R268" s="182"/>
      <c r="S268" s="182"/>
      <c r="T268" s="182"/>
      <c r="U268" s="183"/>
    </row>
    <row r="269" spans="2:21" x14ac:dyDescent="0.25">
      <c r="B269" s="180"/>
      <c r="C269" s="163"/>
      <c r="D269" s="182"/>
      <c r="E269" s="182"/>
      <c r="F269" s="182"/>
      <c r="G269" s="182"/>
      <c r="H269" s="182"/>
      <c r="I269" s="182"/>
      <c r="J269" s="182"/>
      <c r="K269" s="182"/>
      <c r="L269" s="182"/>
      <c r="M269" s="182"/>
      <c r="N269" s="182"/>
      <c r="O269" s="182"/>
      <c r="P269" s="182"/>
      <c r="Q269" s="182"/>
      <c r="R269" s="182"/>
      <c r="S269" s="182"/>
      <c r="T269" s="182"/>
      <c r="U269" s="183"/>
    </row>
    <row r="270" spans="2:21" x14ac:dyDescent="0.25">
      <c r="B270" s="180"/>
      <c r="C270" s="163"/>
      <c r="D270" s="182"/>
      <c r="E270" s="182"/>
      <c r="F270" s="182"/>
      <c r="G270" s="182"/>
      <c r="H270" s="182"/>
      <c r="I270" s="182"/>
      <c r="J270" s="182"/>
      <c r="K270" s="182"/>
      <c r="L270" s="182"/>
      <c r="M270" s="182"/>
      <c r="N270" s="182"/>
      <c r="O270" s="182"/>
      <c r="P270" s="182"/>
      <c r="Q270" s="182"/>
      <c r="R270" s="182"/>
      <c r="S270" s="182"/>
      <c r="T270" s="182"/>
      <c r="U270" s="183"/>
    </row>
    <row r="271" spans="2:21" x14ac:dyDescent="0.25">
      <c r="B271" s="180"/>
      <c r="C271" s="163"/>
      <c r="D271" s="182"/>
      <c r="E271" s="182"/>
      <c r="F271" s="182"/>
      <c r="G271" s="182"/>
      <c r="H271" s="182"/>
      <c r="I271" s="182"/>
      <c r="J271" s="182"/>
      <c r="K271" s="182"/>
      <c r="L271" s="182"/>
      <c r="M271" s="182"/>
      <c r="N271" s="182"/>
      <c r="O271" s="182"/>
      <c r="P271" s="182"/>
      <c r="Q271" s="182"/>
      <c r="R271" s="182"/>
      <c r="S271" s="182"/>
      <c r="T271" s="182"/>
      <c r="U271" s="183"/>
    </row>
    <row r="272" spans="2:21" x14ac:dyDescent="0.25">
      <c r="B272" s="180"/>
      <c r="C272" s="163"/>
      <c r="D272" s="182"/>
      <c r="E272" s="182"/>
      <c r="F272" s="182"/>
      <c r="G272" s="182"/>
      <c r="H272" s="182"/>
      <c r="I272" s="182"/>
      <c r="J272" s="182"/>
      <c r="K272" s="182"/>
      <c r="L272" s="182"/>
      <c r="M272" s="182"/>
      <c r="N272" s="182"/>
      <c r="O272" s="182"/>
      <c r="P272" s="182"/>
      <c r="Q272" s="182"/>
      <c r="R272" s="182"/>
      <c r="S272" s="182"/>
      <c r="T272" s="182"/>
      <c r="U272" s="183"/>
    </row>
    <row r="273" spans="2:21" x14ac:dyDescent="0.25">
      <c r="B273" s="180"/>
      <c r="C273" s="163"/>
      <c r="D273" s="182"/>
      <c r="E273" s="182"/>
      <c r="F273" s="182"/>
      <c r="G273" s="182"/>
      <c r="H273" s="182"/>
      <c r="I273" s="182"/>
      <c r="J273" s="182"/>
      <c r="K273" s="182"/>
      <c r="L273" s="182"/>
      <c r="M273" s="182"/>
      <c r="N273" s="182"/>
      <c r="O273" s="182"/>
      <c r="P273" s="182"/>
      <c r="Q273" s="182"/>
      <c r="R273" s="182"/>
      <c r="S273" s="182"/>
      <c r="T273" s="182"/>
      <c r="U273" s="183"/>
    </row>
    <row r="274" spans="2:21" x14ac:dyDescent="0.25">
      <c r="B274" s="180"/>
      <c r="C274" s="163"/>
      <c r="D274" s="182"/>
      <c r="E274" s="182"/>
      <c r="F274" s="182"/>
      <c r="G274" s="182"/>
      <c r="H274" s="182"/>
      <c r="I274" s="182"/>
      <c r="J274" s="182"/>
      <c r="K274" s="182"/>
      <c r="L274" s="182"/>
      <c r="M274" s="182"/>
      <c r="N274" s="182"/>
      <c r="O274" s="182"/>
      <c r="P274" s="182"/>
      <c r="Q274" s="182"/>
      <c r="R274" s="182"/>
      <c r="S274" s="182"/>
      <c r="T274" s="182"/>
      <c r="U274" s="183"/>
    </row>
    <row r="275" spans="2:21" x14ac:dyDescent="0.25">
      <c r="B275" s="180"/>
      <c r="C275" s="163"/>
      <c r="D275" s="182"/>
      <c r="E275" s="182"/>
      <c r="F275" s="182"/>
      <c r="G275" s="182"/>
      <c r="H275" s="182"/>
      <c r="I275" s="182"/>
      <c r="J275" s="182"/>
      <c r="K275" s="182"/>
      <c r="L275" s="182"/>
      <c r="M275" s="182"/>
      <c r="N275" s="182"/>
      <c r="O275" s="182"/>
      <c r="P275" s="182"/>
      <c r="Q275" s="182"/>
      <c r="R275" s="182"/>
      <c r="S275" s="182"/>
      <c r="T275" s="182"/>
      <c r="U275" s="183"/>
    </row>
    <row r="276" spans="2:21" x14ac:dyDescent="0.25">
      <c r="B276" s="180"/>
      <c r="C276" s="163"/>
      <c r="D276" s="182"/>
      <c r="E276" s="182"/>
      <c r="F276" s="182"/>
      <c r="G276" s="182"/>
      <c r="H276" s="182"/>
      <c r="I276" s="182"/>
      <c r="J276" s="182"/>
      <c r="K276" s="182"/>
      <c r="L276" s="182"/>
      <c r="M276" s="182"/>
      <c r="N276" s="182"/>
      <c r="O276" s="182"/>
      <c r="P276" s="182"/>
      <c r="Q276" s="182"/>
      <c r="R276" s="182"/>
      <c r="S276" s="182"/>
      <c r="T276" s="182"/>
      <c r="U276" s="183"/>
    </row>
    <row r="277" spans="2:21" x14ac:dyDescent="0.25">
      <c r="B277" s="180"/>
      <c r="C277" s="163"/>
      <c r="D277" s="182"/>
      <c r="E277" s="182"/>
      <c r="F277" s="182"/>
      <c r="G277" s="182"/>
      <c r="H277" s="182"/>
      <c r="I277" s="182"/>
      <c r="J277" s="182"/>
      <c r="K277" s="182"/>
      <c r="L277" s="182"/>
      <c r="M277" s="182"/>
      <c r="N277" s="182"/>
      <c r="O277" s="182"/>
      <c r="P277" s="182"/>
      <c r="Q277" s="182"/>
      <c r="R277" s="182"/>
      <c r="S277" s="182"/>
      <c r="T277" s="182"/>
      <c r="U277" s="183"/>
    </row>
    <row r="278" spans="2:21" x14ac:dyDescent="0.25">
      <c r="B278" s="180"/>
      <c r="C278" s="163"/>
      <c r="D278" s="182"/>
      <c r="E278" s="182"/>
      <c r="F278" s="182"/>
      <c r="G278" s="182"/>
      <c r="H278" s="182"/>
      <c r="I278" s="182"/>
      <c r="J278" s="182"/>
      <c r="K278" s="182"/>
      <c r="L278" s="182"/>
      <c r="M278" s="182"/>
      <c r="N278" s="182"/>
      <c r="O278" s="182"/>
      <c r="P278" s="182"/>
      <c r="Q278" s="182"/>
      <c r="R278" s="182"/>
      <c r="S278" s="182"/>
      <c r="T278" s="182"/>
      <c r="U278" s="183"/>
    </row>
    <row r="279" spans="2:21" x14ac:dyDescent="0.25">
      <c r="B279" s="180"/>
      <c r="C279" s="163"/>
      <c r="D279" s="182"/>
      <c r="E279" s="182"/>
      <c r="F279" s="182"/>
      <c r="G279" s="182"/>
      <c r="H279" s="182"/>
      <c r="I279" s="182"/>
      <c r="J279" s="182"/>
      <c r="K279" s="182"/>
      <c r="L279" s="182"/>
      <c r="M279" s="182"/>
      <c r="N279" s="182"/>
      <c r="O279" s="182"/>
      <c r="P279" s="182"/>
      <c r="Q279" s="182"/>
      <c r="R279" s="182"/>
      <c r="S279" s="182"/>
      <c r="T279" s="182"/>
      <c r="U279" s="183"/>
    </row>
    <row r="280" spans="2:21" x14ac:dyDescent="0.25">
      <c r="B280" s="180"/>
      <c r="C280" s="163"/>
      <c r="D280" s="182"/>
      <c r="E280" s="182"/>
      <c r="F280" s="182"/>
      <c r="G280" s="182"/>
      <c r="H280" s="182"/>
      <c r="I280" s="182"/>
      <c r="J280" s="182"/>
      <c r="K280" s="182"/>
      <c r="L280" s="182"/>
      <c r="M280" s="182"/>
      <c r="N280" s="182"/>
      <c r="O280" s="182"/>
      <c r="P280" s="182"/>
      <c r="Q280" s="182"/>
      <c r="R280" s="182"/>
      <c r="S280" s="182"/>
      <c r="T280" s="182"/>
      <c r="U280" s="183"/>
    </row>
    <row r="281" spans="2:21" x14ac:dyDescent="0.25">
      <c r="B281" s="180"/>
      <c r="C281" s="163"/>
      <c r="D281" s="182"/>
      <c r="E281" s="182"/>
      <c r="F281" s="182"/>
      <c r="G281" s="182"/>
      <c r="H281" s="182"/>
      <c r="I281" s="182"/>
      <c r="J281" s="182"/>
      <c r="K281" s="182"/>
      <c r="L281" s="182"/>
      <c r="M281" s="182"/>
      <c r="N281" s="182"/>
      <c r="O281" s="182"/>
      <c r="P281" s="182"/>
      <c r="Q281" s="182"/>
      <c r="R281" s="182"/>
      <c r="S281" s="182"/>
      <c r="T281" s="182"/>
      <c r="U281" s="183"/>
    </row>
    <row r="282" spans="2:21" x14ac:dyDescent="0.25">
      <c r="B282" s="180"/>
      <c r="C282" s="163"/>
      <c r="D282" s="182"/>
      <c r="E282" s="182"/>
      <c r="F282" s="182"/>
      <c r="G282" s="182"/>
      <c r="H282" s="182"/>
      <c r="I282" s="182"/>
      <c r="J282" s="182"/>
      <c r="K282" s="182"/>
      <c r="L282" s="182"/>
      <c r="M282" s="182"/>
      <c r="N282" s="182"/>
      <c r="O282" s="182"/>
      <c r="P282" s="182"/>
      <c r="Q282" s="182"/>
      <c r="R282" s="182"/>
      <c r="S282" s="182"/>
      <c r="T282" s="182"/>
      <c r="U282" s="183"/>
    </row>
    <row r="283" spans="2:21" x14ac:dyDescent="0.25">
      <c r="B283" s="180"/>
      <c r="C283" s="163"/>
      <c r="D283" s="182"/>
      <c r="E283" s="182"/>
      <c r="F283" s="182"/>
      <c r="G283" s="182"/>
      <c r="H283" s="182"/>
      <c r="I283" s="182"/>
      <c r="J283" s="182"/>
      <c r="K283" s="182"/>
      <c r="L283" s="182"/>
      <c r="M283" s="182"/>
      <c r="N283" s="182"/>
      <c r="O283" s="182"/>
      <c r="P283" s="182"/>
      <c r="Q283" s="182"/>
      <c r="R283" s="182"/>
      <c r="S283" s="182"/>
      <c r="T283" s="182"/>
      <c r="U283" s="183"/>
    </row>
    <row r="284" spans="2:21" x14ac:dyDescent="0.25">
      <c r="B284" s="180"/>
      <c r="C284" s="163"/>
      <c r="D284" s="182"/>
      <c r="E284" s="182"/>
      <c r="F284" s="182"/>
      <c r="G284" s="182"/>
      <c r="H284" s="182"/>
      <c r="I284" s="182"/>
      <c r="J284" s="182"/>
      <c r="K284" s="182"/>
      <c r="L284" s="182"/>
      <c r="M284" s="182"/>
      <c r="N284" s="182"/>
      <c r="O284" s="182"/>
      <c r="P284" s="182"/>
      <c r="Q284" s="182"/>
      <c r="R284" s="182"/>
      <c r="S284" s="182"/>
      <c r="T284" s="182"/>
      <c r="U284" s="183"/>
    </row>
    <row r="285" spans="2:21" x14ac:dyDescent="0.25">
      <c r="B285" s="180"/>
      <c r="C285" s="163"/>
      <c r="D285" s="182"/>
      <c r="E285" s="182"/>
      <c r="F285" s="182"/>
      <c r="G285" s="182"/>
      <c r="H285" s="182"/>
      <c r="I285" s="182"/>
      <c r="J285" s="182"/>
      <c r="K285" s="182"/>
      <c r="L285" s="182"/>
      <c r="M285" s="182"/>
      <c r="N285" s="182"/>
      <c r="O285" s="182"/>
      <c r="P285" s="182"/>
      <c r="Q285" s="182"/>
      <c r="R285" s="182"/>
      <c r="S285" s="182"/>
      <c r="T285" s="182"/>
      <c r="U285" s="183"/>
    </row>
    <row r="286" spans="2:21" x14ac:dyDescent="0.25">
      <c r="B286" s="180"/>
      <c r="C286" s="163"/>
      <c r="D286" s="182"/>
      <c r="E286" s="182"/>
      <c r="F286" s="182"/>
      <c r="G286" s="182"/>
      <c r="H286" s="182"/>
      <c r="I286" s="182"/>
      <c r="J286" s="182"/>
      <c r="K286" s="182"/>
      <c r="L286" s="182"/>
      <c r="M286" s="182"/>
      <c r="N286" s="182"/>
      <c r="O286" s="182"/>
      <c r="P286" s="182"/>
      <c r="Q286" s="182"/>
      <c r="R286" s="182"/>
      <c r="S286" s="182"/>
      <c r="T286" s="182"/>
      <c r="U286" s="183"/>
    </row>
    <row r="287" spans="2:21" x14ac:dyDescent="0.25">
      <c r="B287" s="180"/>
      <c r="C287" s="163"/>
      <c r="D287" s="182"/>
      <c r="E287" s="182"/>
      <c r="F287" s="182"/>
      <c r="G287" s="182"/>
      <c r="H287" s="182"/>
      <c r="I287" s="182"/>
      <c r="J287" s="182"/>
      <c r="K287" s="182"/>
      <c r="L287" s="182"/>
      <c r="M287" s="182"/>
      <c r="N287" s="182"/>
      <c r="O287" s="182"/>
      <c r="P287" s="182"/>
      <c r="Q287" s="182"/>
      <c r="R287" s="182"/>
      <c r="S287" s="182"/>
      <c r="T287" s="182"/>
      <c r="U287" s="183"/>
    </row>
    <row r="288" spans="2:21" x14ac:dyDescent="0.25">
      <c r="B288" s="180"/>
      <c r="C288" s="163"/>
      <c r="D288" s="182"/>
      <c r="E288" s="182"/>
      <c r="F288" s="182"/>
      <c r="G288" s="182"/>
      <c r="H288" s="182"/>
      <c r="I288" s="182"/>
      <c r="J288" s="182"/>
      <c r="K288" s="182"/>
      <c r="L288" s="182"/>
      <c r="M288" s="182"/>
      <c r="N288" s="182"/>
      <c r="O288" s="182"/>
      <c r="P288" s="182"/>
      <c r="Q288" s="182"/>
      <c r="R288" s="182"/>
      <c r="S288" s="182"/>
      <c r="T288" s="182"/>
      <c r="U288" s="183"/>
    </row>
    <row r="289" spans="2:21" x14ac:dyDescent="0.25">
      <c r="B289" s="180"/>
      <c r="C289" s="163"/>
      <c r="D289" s="182"/>
      <c r="E289" s="182"/>
      <c r="F289" s="182"/>
      <c r="G289" s="182"/>
      <c r="H289" s="182"/>
      <c r="I289" s="182"/>
      <c r="J289" s="182"/>
      <c r="K289" s="182"/>
      <c r="L289" s="182"/>
      <c r="M289" s="182"/>
      <c r="N289" s="182"/>
      <c r="O289" s="182"/>
      <c r="P289" s="182"/>
      <c r="Q289" s="182"/>
      <c r="R289" s="182"/>
      <c r="S289" s="182"/>
      <c r="T289" s="182"/>
      <c r="U289" s="183"/>
    </row>
    <row r="290" spans="2:21" x14ac:dyDescent="0.25">
      <c r="B290" s="180"/>
      <c r="C290" s="163"/>
      <c r="D290" s="182"/>
      <c r="E290" s="182"/>
      <c r="F290" s="182"/>
      <c r="G290" s="182"/>
      <c r="H290" s="182"/>
      <c r="I290" s="182"/>
      <c r="J290" s="182"/>
      <c r="K290" s="182"/>
      <c r="L290" s="182"/>
      <c r="M290" s="182"/>
      <c r="N290" s="182"/>
      <c r="O290" s="182"/>
      <c r="P290" s="182"/>
      <c r="Q290" s="182"/>
      <c r="R290" s="182"/>
      <c r="S290" s="182"/>
      <c r="T290" s="182"/>
      <c r="U290" s="183"/>
    </row>
    <row r="291" spans="2:21" x14ac:dyDescent="0.25">
      <c r="B291" s="180"/>
      <c r="C291" s="163"/>
      <c r="D291" s="182"/>
      <c r="E291" s="182"/>
      <c r="F291" s="182"/>
      <c r="G291" s="182"/>
      <c r="H291" s="182"/>
      <c r="I291" s="182"/>
      <c r="J291" s="182"/>
      <c r="K291" s="182"/>
      <c r="L291" s="182"/>
      <c r="M291" s="182"/>
      <c r="N291" s="182"/>
      <c r="O291" s="182"/>
      <c r="P291" s="182"/>
      <c r="Q291" s="182"/>
      <c r="R291" s="182"/>
      <c r="S291" s="182"/>
      <c r="T291" s="182"/>
      <c r="U291" s="183"/>
    </row>
    <row r="292" spans="2:21" x14ac:dyDescent="0.25">
      <c r="B292" s="180"/>
      <c r="C292" s="163"/>
      <c r="D292" s="182"/>
      <c r="E292" s="182"/>
      <c r="F292" s="182"/>
      <c r="G292" s="182"/>
      <c r="H292" s="182"/>
      <c r="I292" s="182"/>
      <c r="J292" s="182"/>
      <c r="K292" s="182"/>
      <c r="L292" s="182"/>
      <c r="M292" s="182"/>
      <c r="N292" s="182"/>
      <c r="O292" s="182"/>
      <c r="P292" s="182"/>
      <c r="Q292" s="182"/>
      <c r="R292" s="182"/>
      <c r="S292" s="182"/>
      <c r="T292" s="182"/>
      <c r="U292" s="183"/>
    </row>
    <row r="293" spans="2:21" x14ac:dyDescent="0.25">
      <c r="B293" s="180"/>
      <c r="C293" s="163"/>
      <c r="D293" s="182"/>
      <c r="E293" s="182"/>
      <c r="F293" s="182"/>
      <c r="G293" s="182"/>
      <c r="H293" s="182"/>
      <c r="I293" s="182"/>
      <c r="J293" s="182"/>
      <c r="K293" s="182"/>
      <c r="L293" s="182"/>
      <c r="M293" s="182"/>
      <c r="N293" s="182"/>
      <c r="O293" s="182"/>
      <c r="P293" s="182"/>
      <c r="Q293" s="182"/>
      <c r="R293" s="182"/>
      <c r="S293" s="182"/>
      <c r="T293" s="182"/>
      <c r="U293" s="183"/>
    </row>
    <row r="294" spans="2:21" x14ac:dyDescent="0.25">
      <c r="B294" s="180"/>
      <c r="C294" s="163"/>
      <c r="D294" s="182"/>
      <c r="E294" s="182"/>
      <c r="F294" s="182"/>
      <c r="G294" s="182"/>
      <c r="H294" s="182"/>
      <c r="I294" s="182"/>
      <c r="J294" s="182"/>
      <c r="K294" s="182"/>
      <c r="L294" s="182"/>
      <c r="M294" s="182"/>
      <c r="N294" s="182"/>
      <c r="O294" s="182"/>
      <c r="P294" s="182"/>
      <c r="Q294" s="182"/>
      <c r="R294" s="182"/>
      <c r="S294" s="182"/>
      <c r="T294" s="182"/>
      <c r="U294" s="183"/>
    </row>
    <row r="295" spans="2:21" x14ac:dyDescent="0.25">
      <c r="B295" s="180"/>
      <c r="C295" s="163"/>
      <c r="D295" s="182"/>
      <c r="E295" s="182"/>
      <c r="F295" s="182"/>
      <c r="G295" s="182"/>
      <c r="H295" s="182"/>
      <c r="I295" s="182"/>
      <c r="J295" s="182"/>
      <c r="K295" s="182"/>
      <c r="L295" s="182"/>
      <c r="M295" s="182"/>
      <c r="N295" s="182"/>
      <c r="O295" s="182"/>
      <c r="P295" s="182"/>
      <c r="Q295" s="182"/>
      <c r="R295" s="182"/>
      <c r="S295" s="182"/>
      <c r="T295" s="182"/>
      <c r="U295" s="183"/>
    </row>
    <row r="296" spans="2:21" x14ac:dyDescent="0.25">
      <c r="B296" s="180"/>
      <c r="C296" s="163"/>
      <c r="D296" s="182"/>
      <c r="E296" s="182"/>
      <c r="F296" s="182"/>
      <c r="G296" s="182"/>
      <c r="H296" s="182"/>
      <c r="I296" s="182"/>
      <c r="J296" s="182"/>
      <c r="K296" s="182"/>
      <c r="L296" s="182"/>
      <c r="M296" s="182"/>
      <c r="N296" s="182"/>
      <c r="O296" s="182"/>
      <c r="P296" s="182"/>
      <c r="Q296" s="182"/>
      <c r="R296" s="182"/>
      <c r="S296" s="182"/>
      <c r="T296" s="182"/>
      <c r="U296" s="183"/>
    </row>
    <row r="297" spans="2:21" x14ac:dyDescent="0.25">
      <c r="B297" s="180"/>
      <c r="C297" s="163"/>
      <c r="D297" s="182"/>
      <c r="E297" s="182"/>
      <c r="F297" s="182"/>
      <c r="G297" s="182"/>
      <c r="H297" s="182"/>
      <c r="I297" s="182"/>
      <c r="J297" s="182"/>
      <c r="K297" s="182"/>
      <c r="L297" s="182"/>
      <c r="M297" s="182"/>
      <c r="N297" s="182"/>
      <c r="O297" s="182"/>
      <c r="P297" s="182"/>
      <c r="Q297" s="182"/>
      <c r="R297" s="182"/>
      <c r="S297" s="182"/>
      <c r="T297" s="182"/>
      <c r="U297" s="183"/>
    </row>
    <row r="298" spans="2:21" x14ac:dyDescent="0.25">
      <c r="B298" s="180"/>
      <c r="C298" s="163"/>
      <c r="D298" s="182"/>
      <c r="E298" s="182"/>
      <c r="F298" s="182"/>
      <c r="G298" s="182"/>
      <c r="H298" s="182"/>
      <c r="I298" s="182"/>
      <c r="J298" s="182"/>
      <c r="K298" s="182"/>
      <c r="L298" s="182"/>
      <c r="M298" s="182"/>
      <c r="N298" s="182"/>
      <c r="O298" s="182"/>
      <c r="P298" s="182"/>
      <c r="Q298" s="182"/>
      <c r="R298" s="182"/>
      <c r="S298" s="182"/>
      <c r="T298" s="182"/>
      <c r="U298" s="183"/>
    </row>
    <row r="299" spans="2:21" x14ac:dyDescent="0.25">
      <c r="B299" s="180"/>
      <c r="C299" s="163"/>
      <c r="D299" s="182"/>
      <c r="E299" s="182"/>
      <c r="F299" s="182"/>
      <c r="G299" s="182"/>
      <c r="H299" s="182"/>
      <c r="I299" s="182"/>
      <c r="J299" s="182"/>
      <c r="K299" s="182"/>
      <c r="L299" s="182"/>
      <c r="M299" s="182"/>
      <c r="N299" s="182"/>
      <c r="O299" s="182"/>
      <c r="P299" s="182"/>
      <c r="Q299" s="182"/>
      <c r="R299" s="182"/>
      <c r="S299" s="182"/>
      <c r="T299" s="182"/>
      <c r="U299" s="183"/>
    </row>
    <row r="300" spans="2:21" x14ac:dyDescent="0.25">
      <c r="B300" s="180"/>
      <c r="C300" s="163"/>
      <c r="D300" s="182"/>
      <c r="E300" s="182"/>
      <c r="F300" s="182"/>
      <c r="G300" s="182"/>
      <c r="H300" s="182"/>
      <c r="I300" s="182"/>
      <c r="J300" s="182"/>
      <c r="K300" s="182"/>
      <c r="L300" s="182"/>
      <c r="M300" s="182"/>
      <c r="N300" s="182"/>
      <c r="O300" s="182"/>
      <c r="P300" s="182"/>
      <c r="Q300" s="182"/>
      <c r="R300" s="182"/>
      <c r="S300" s="182"/>
      <c r="T300" s="182"/>
      <c r="U300" s="183"/>
    </row>
    <row r="301" spans="2:21" x14ac:dyDescent="0.25">
      <c r="B301" s="180"/>
      <c r="C301" s="163"/>
      <c r="D301" s="182"/>
      <c r="E301" s="182"/>
      <c r="F301" s="182"/>
      <c r="G301" s="182"/>
      <c r="H301" s="182"/>
      <c r="I301" s="182"/>
      <c r="J301" s="182"/>
      <c r="K301" s="182"/>
      <c r="L301" s="182"/>
      <c r="M301" s="182"/>
      <c r="N301" s="182"/>
      <c r="O301" s="182"/>
      <c r="P301" s="182"/>
      <c r="Q301" s="182"/>
      <c r="R301" s="182"/>
      <c r="S301" s="182"/>
      <c r="T301" s="182"/>
      <c r="U301" s="183"/>
    </row>
    <row r="302" spans="2:21" x14ac:dyDescent="0.25">
      <c r="B302" s="180"/>
      <c r="C302" s="163"/>
      <c r="D302" s="182"/>
      <c r="E302" s="182"/>
      <c r="F302" s="182"/>
      <c r="G302" s="182"/>
      <c r="H302" s="182"/>
      <c r="I302" s="182"/>
      <c r="J302" s="182"/>
      <c r="K302" s="182"/>
      <c r="L302" s="182"/>
      <c r="M302" s="182"/>
      <c r="N302" s="182"/>
      <c r="O302" s="182"/>
      <c r="P302" s="182"/>
      <c r="Q302" s="182"/>
      <c r="R302" s="182"/>
      <c r="S302" s="182"/>
      <c r="T302" s="182"/>
      <c r="U302" s="183"/>
    </row>
    <row r="303" spans="2:21" x14ac:dyDescent="0.25">
      <c r="B303" s="180"/>
      <c r="C303" s="163"/>
      <c r="D303" s="182"/>
      <c r="E303" s="182"/>
      <c r="F303" s="182"/>
      <c r="G303" s="182"/>
      <c r="H303" s="182"/>
      <c r="I303" s="182"/>
      <c r="J303" s="182"/>
      <c r="K303" s="182"/>
      <c r="L303" s="182"/>
      <c r="M303" s="182"/>
      <c r="N303" s="182"/>
      <c r="O303" s="182"/>
      <c r="P303" s="182"/>
      <c r="Q303" s="182"/>
      <c r="R303" s="182"/>
      <c r="S303" s="182"/>
      <c r="T303" s="182"/>
      <c r="U303" s="183"/>
    </row>
    <row r="304" spans="2:21" x14ac:dyDescent="0.25">
      <c r="B304" s="180"/>
      <c r="C304" s="163"/>
      <c r="D304" s="182"/>
      <c r="E304" s="182"/>
      <c r="F304" s="182"/>
      <c r="G304" s="182"/>
      <c r="H304" s="182"/>
      <c r="I304" s="182"/>
      <c r="J304" s="182"/>
      <c r="K304" s="182"/>
      <c r="L304" s="182"/>
      <c r="M304" s="182"/>
      <c r="N304" s="182"/>
      <c r="O304" s="182"/>
      <c r="P304" s="182"/>
      <c r="Q304" s="182"/>
      <c r="R304" s="182"/>
      <c r="S304" s="182"/>
      <c r="T304" s="182"/>
      <c r="U304" s="183"/>
    </row>
    <row r="305" spans="2:21" x14ac:dyDescent="0.25">
      <c r="B305" s="180"/>
      <c r="C305" s="163"/>
      <c r="D305" s="182"/>
      <c r="E305" s="182"/>
      <c r="F305" s="182"/>
      <c r="G305" s="182"/>
      <c r="H305" s="182"/>
      <c r="I305" s="182"/>
      <c r="J305" s="182"/>
      <c r="K305" s="182"/>
      <c r="L305" s="182"/>
      <c r="M305" s="182"/>
      <c r="N305" s="182"/>
      <c r="O305" s="182"/>
      <c r="P305" s="182"/>
      <c r="Q305" s="182"/>
      <c r="R305" s="182"/>
      <c r="S305" s="182"/>
      <c r="T305" s="182"/>
      <c r="U305" s="183"/>
    </row>
    <row r="306" spans="2:21" x14ac:dyDescent="0.25">
      <c r="B306" s="180"/>
      <c r="C306" s="163"/>
      <c r="D306" s="182"/>
      <c r="E306" s="182"/>
      <c r="F306" s="182"/>
      <c r="G306" s="182"/>
      <c r="H306" s="182"/>
      <c r="I306" s="182"/>
      <c r="J306" s="182"/>
      <c r="K306" s="182"/>
      <c r="L306" s="182"/>
      <c r="M306" s="182"/>
      <c r="N306" s="182"/>
      <c r="O306" s="182"/>
      <c r="P306" s="182"/>
      <c r="Q306" s="182"/>
      <c r="R306" s="182"/>
      <c r="S306" s="182"/>
      <c r="T306" s="182"/>
      <c r="U306" s="183"/>
    </row>
    <row r="307" spans="2:21" x14ac:dyDescent="0.25">
      <c r="B307" s="180"/>
      <c r="C307" s="163"/>
      <c r="D307" s="182"/>
      <c r="E307" s="182"/>
      <c r="F307" s="182"/>
      <c r="G307" s="182"/>
      <c r="H307" s="182"/>
      <c r="I307" s="182"/>
      <c r="J307" s="182"/>
      <c r="K307" s="182"/>
      <c r="L307" s="182"/>
      <c r="M307" s="182"/>
      <c r="N307" s="182"/>
      <c r="O307" s="182"/>
      <c r="P307" s="182"/>
      <c r="Q307" s="182"/>
      <c r="R307" s="182"/>
      <c r="S307" s="182"/>
      <c r="T307" s="182"/>
      <c r="U307" s="183"/>
    </row>
    <row r="308" spans="2:21" x14ac:dyDescent="0.25">
      <c r="B308" s="180"/>
      <c r="C308" s="163"/>
      <c r="D308" s="182"/>
      <c r="E308" s="182"/>
      <c r="F308" s="182"/>
      <c r="G308" s="182"/>
      <c r="H308" s="182"/>
      <c r="I308" s="182"/>
      <c r="J308" s="182"/>
      <c r="K308" s="182"/>
      <c r="L308" s="182"/>
      <c r="M308" s="182"/>
      <c r="N308" s="182"/>
      <c r="O308" s="182"/>
      <c r="P308" s="182"/>
      <c r="Q308" s="182"/>
      <c r="R308" s="182"/>
      <c r="S308" s="182"/>
      <c r="T308" s="182"/>
      <c r="U308" s="183"/>
    </row>
    <row r="309" spans="2:21" x14ac:dyDescent="0.25">
      <c r="B309" s="180"/>
      <c r="C309" s="163"/>
      <c r="D309" s="182"/>
      <c r="E309" s="182"/>
      <c r="F309" s="182"/>
      <c r="G309" s="182"/>
      <c r="H309" s="182"/>
      <c r="I309" s="182"/>
      <c r="J309" s="182"/>
      <c r="K309" s="182"/>
      <c r="L309" s="182"/>
      <c r="M309" s="182"/>
      <c r="N309" s="182"/>
      <c r="O309" s="182"/>
      <c r="P309" s="182"/>
      <c r="Q309" s="182"/>
      <c r="R309" s="182"/>
      <c r="S309" s="182"/>
      <c r="T309" s="182"/>
      <c r="U309" s="183"/>
    </row>
    <row r="310" spans="2:21" x14ac:dyDescent="0.25">
      <c r="B310" s="180"/>
      <c r="C310" s="163"/>
      <c r="D310" s="182"/>
      <c r="E310" s="182"/>
      <c r="F310" s="182"/>
      <c r="G310" s="182"/>
      <c r="H310" s="182"/>
      <c r="I310" s="182"/>
      <c r="J310" s="182"/>
      <c r="K310" s="182"/>
      <c r="L310" s="182"/>
      <c r="M310" s="182"/>
      <c r="N310" s="182"/>
      <c r="O310" s="182"/>
      <c r="P310" s="182"/>
      <c r="Q310" s="182"/>
      <c r="R310" s="182"/>
      <c r="S310" s="182"/>
      <c r="T310" s="182"/>
      <c r="U310" s="183"/>
    </row>
    <row r="311" spans="2:21" x14ac:dyDescent="0.25">
      <c r="B311" s="180"/>
      <c r="C311" s="163"/>
      <c r="D311" s="182"/>
      <c r="E311" s="182"/>
      <c r="F311" s="182"/>
      <c r="G311" s="182"/>
      <c r="H311" s="182"/>
      <c r="I311" s="182"/>
      <c r="J311" s="182"/>
      <c r="K311" s="182"/>
      <c r="L311" s="182"/>
      <c r="M311" s="182"/>
      <c r="N311" s="182"/>
      <c r="O311" s="182"/>
      <c r="P311" s="182"/>
      <c r="Q311" s="182"/>
      <c r="R311" s="182"/>
      <c r="S311" s="182"/>
      <c r="T311" s="182"/>
      <c r="U311" s="183"/>
    </row>
    <row r="312" spans="2:21" x14ac:dyDescent="0.25">
      <c r="B312" s="180"/>
      <c r="C312" s="163"/>
      <c r="D312" s="182"/>
      <c r="E312" s="182"/>
      <c r="F312" s="182"/>
      <c r="G312" s="182"/>
      <c r="H312" s="182"/>
      <c r="I312" s="182"/>
      <c r="J312" s="182"/>
      <c r="K312" s="182"/>
      <c r="L312" s="182"/>
      <c r="M312" s="182"/>
      <c r="N312" s="182"/>
      <c r="O312" s="182"/>
      <c r="P312" s="182"/>
      <c r="Q312" s="182"/>
      <c r="R312" s="182"/>
      <c r="S312" s="182"/>
      <c r="T312" s="182"/>
      <c r="U312" s="183"/>
    </row>
    <row r="313" spans="2:21" x14ac:dyDescent="0.25">
      <c r="B313" s="180"/>
      <c r="C313" s="163"/>
      <c r="D313" s="182"/>
      <c r="E313" s="182"/>
      <c r="F313" s="182"/>
      <c r="G313" s="182"/>
      <c r="H313" s="182"/>
      <c r="I313" s="182"/>
      <c r="J313" s="182"/>
      <c r="K313" s="182"/>
      <c r="L313" s="182"/>
      <c r="M313" s="182"/>
      <c r="N313" s="182"/>
      <c r="O313" s="182"/>
      <c r="P313" s="182"/>
      <c r="Q313" s="182"/>
      <c r="R313" s="182"/>
      <c r="S313" s="182"/>
      <c r="T313" s="182"/>
      <c r="U313" s="183"/>
    </row>
    <row r="314" spans="2:21" x14ac:dyDescent="0.25">
      <c r="B314" s="180"/>
      <c r="C314" s="163"/>
      <c r="D314" s="182"/>
      <c r="E314" s="182"/>
      <c r="F314" s="182"/>
      <c r="G314" s="182"/>
      <c r="H314" s="182"/>
      <c r="I314" s="182"/>
      <c r="J314" s="182"/>
      <c r="K314" s="182"/>
      <c r="L314" s="182"/>
      <c r="M314" s="182"/>
      <c r="N314" s="182"/>
      <c r="O314" s="182"/>
      <c r="P314" s="182"/>
      <c r="Q314" s="182"/>
      <c r="R314" s="182"/>
      <c r="S314" s="182"/>
      <c r="T314" s="182"/>
      <c r="U314" s="183"/>
    </row>
    <row r="315" spans="2:21" x14ac:dyDescent="0.25">
      <c r="B315" s="180"/>
      <c r="C315" s="163"/>
      <c r="D315" s="182"/>
      <c r="E315" s="182"/>
      <c r="F315" s="182"/>
      <c r="G315" s="182"/>
      <c r="H315" s="182"/>
      <c r="I315" s="182"/>
      <c r="J315" s="182"/>
      <c r="K315" s="182"/>
      <c r="L315" s="182"/>
      <c r="M315" s="182"/>
      <c r="N315" s="182"/>
      <c r="O315" s="182"/>
      <c r="P315" s="182"/>
      <c r="Q315" s="182"/>
      <c r="R315" s="182"/>
      <c r="S315" s="182"/>
      <c r="T315" s="182"/>
      <c r="U315" s="183"/>
    </row>
    <row r="316" spans="2:21" x14ac:dyDescent="0.25">
      <c r="B316" s="180"/>
      <c r="C316" s="163"/>
      <c r="D316" s="182"/>
      <c r="E316" s="182"/>
      <c r="F316" s="182"/>
      <c r="G316" s="182"/>
      <c r="H316" s="182"/>
      <c r="I316" s="182"/>
      <c r="J316" s="182"/>
      <c r="K316" s="182"/>
      <c r="L316" s="182"/>
      <c r="M316" s="182"/>
      <c r="N316" s="182"/>
      <c r="O316" s="182"/>
      <c r="P316" s="182"/>
      <c r="Q316" s="182"/>
      <c r="R316" s="182"/>
      <c r="S316" s="182"/>
      <c r="T316" s="182"/>
      <c r="U316" s="183"/>
    </row>
    <row r="317" spans="2:21" x14ac:dyDescent="0.25">
      <c r="B317" s="180"/>
      <c r="C317" s="163"/>
      <c r="D317" s="182"/>
      <c r="E317" s="182"/>
      <c r="F317" s="182"/>
      <c r="G317" s="182"/>
      <c r="H317" s="182"/>
      <c r="I317" s="182"/>
      <c r="J317" s="182"/>
      <c r="K317" s="182"/>
      <c r="L317" s="182"/>
      <c r="M317" s="182"/>
      <c r="N317" s="182"/>
      <c r="O317" s="182"/>
      <c r="P317" s="182"/>
      <c r="Q317" s="182"/>
      <c r="R317" s="182"/>
      <c r="S317" s="182"/>
      <c r="T317" s="182"/>
      <c r="U317" s="183"/>
    </row>
    <row r="318" spans="2:21" x14ac:dyDescent="0.25">
      <c r="B318" s="180"/>
      <c r="C318" s="163"/>
      <c r="D318" s="182"/>
      <c r="E318" s="182"/>
      <c r="F318" s="182"/>
      <c r="G318" s="182"/>
      <c r="H318" s="182"/>
      <c r="I318" s="182"/>
      <c r="J318" s="182"/>
      <c r="K318" s="182"/>
      <c r="L318" s="182"/>
      <c r="M318" s="182"/>
      <c r="N318" s="182"/>
      <c r="O318" s="182"/>
      <c r="P318" s="182"/>
      <c r="Q318" s="182"/>
      <c r="R318" s="182"/>
      <c r="S318" s="182"/>
      <c r="T318" s="182"/>
      <c r="U318" s="183"/>
    </row>
    <row r="319" spans="2:21" x14ac:dyDescent="0.25">
      <c r="B319" s="180"/>
      <c r="C319" s="163"/>
      <c r="D319" s="182"/>
      <c r="E319" s="182"/>
      <c r="F319" s="182"/>
      <c r="G319" s="182"/>
      <c r="H319" s="182"/>
      <c r="I319" s="182"/>
      <c r="J319" s="182"/>
      <c r="K319" s="182"/>
      <c r="L319" s="182"/>
      <c r="M319" s="182"/>
      <c r="N319" s="182"/>
      <c r="O319" s="182"/>
      <c r="P319" s="182"/>
      <c r="Q319" s="182"/>
      <c r="R319" s="182"/>
      <c r="S319" s="182"/>
      <c r="T319" s="182"/>
      <c r="U319" s="183"/>
    </row>
    <row r="320" spans="2:21" x14ac:dyDescent="0.25">
      <c r="B320" s="180"/>
      <c r="C320" s="163"/>
      <c r="D320" s="182"/>
      <c r="E320" s="182"/>
      <c r="F320" s="182"/>
      <c r="G320" s="182"/>
      <c r="H320" s="182"/>
      <c r="I320" s="182"/>
      <c r="J320" s="182"/>
      <c r="K320" s="182"/>
      <c r="L320" s="182"/>
      <c r="M320" s="182"/>
      <c r="N320" s="182"/>
      <c r="O320" s="182"/>
      <c r="P320" s="182"/>
      <c r="Q320" s="182"/>
      <c r="R320" s="182"/>
      <c r="S320" s="182"/>
      <c r="T320" s="182"/>
      <c r="U320" s="183"/>
    </row>
    <row r="321" spans="2:21" x14ac:dyDescent="0.25">
      <c r="B321" s="180"/>
      <c r="C321" s="163"/>
      <c r="D321" s="182"/>
      <c r="E321" s="182"/>
      <c r="F321" s="182"/>
      <c r="G321" s="182"/>
      <c r="H321" s="182"/>
      <c r="I321" s="182"/>
      <c r="J321" s="182"/>
      <c r="K321" s="182"/>
      <c r="L321" s="182"/>
      <c r="M321" s="182"/>
      <c r="N321" s="182"/>
      <c r="O321" s="182"/>
      <c r="P321" s="182"/>
      <c r="Q321" s="182"/>
      <c r="R321" s="182"/>
      <c r="S321" s="182"/>
      <c r="T321" s="182"/>
      <c r="U321" s="183"/>
    </row>
    <row r="322" spans="2:21" x14ac:dyDescent="0.25">
      <c r="B322" s="180"/>
      <c r="C322" s="163"/>
      <c r="D322" s="182"/>
      <c r="E322" s="182"/>
      <c r="F322" s="182"/>
      <c r="G322" s="182"/>
      <c r="H322" s="182"/>
      <c r="I322" s="182"/>
      <c r="J322" s="182"/>
      <c r="K322" s="182"/>
      <c r="L322" s="182"/>
      <c r="M322" s="182"/>
      <c r="N322" s="182"/>
      <c r="O322" s="182"/>
      <c r="P322" s="182"/>
      <c r="Q322" s="182"/>
      <c r="R322" s="182"/>
      <c r="S322" s="182"/>
      <c r="T322" s="182"/>
      <c r="U322" s="183"/>
    </row>
    <row r="323" spans="2:21" x14ac:dyDescent="0.25">
      <c r="B323" s="180"/>
      <c r="C323" s="163"/>
      <c r="D323" s="182"/>
      <c r="E323" s="182"/>
      <c r="F323" s="182"/>
      <c r="G323" s="182"/>
      <c r="H323" s="182"/>
      <c r="I323" s="182"/>
      <c r="J323" s="182"/>
      <c r="K323" s="182"/>
      <c r="L323" s="182"/>
      <c r="M323" s="182"/>
      <c r="N323" s="182"/>
      <c r="O323" s="182"/>
      <c r="P323" s="182"/>
      <c r="Q323" s="182"/>
      <c r="R323" s="182"/>
      <c r="S323" s="182"/>
      <c r="T323" s="182"/>
      <c r="U323" s="183"/>
    </row>
    <row r="324" spans="2:21" x14ac:dyDescent="0.25">
      <c r="B324" s="180"/>
      <c r="C324" s="163"/>
      <c r="D324" s="182"/>
      <c r="E324" s="182"/>
      <c r="F324" s="182"/>
      <c r="G324" s="182"/>
      <c r="H324" s="182"/>
      <c r="I324" s="182"/>
      <c r="J324" s="182"/>
      <c r="K324" s="182"/>
      <c r="L324" s="182"/>
      <c r="M324" s="182"/>
      <c r="N324" s="182"/>
      <c r="O324" s="182"/>
      <c r="P324" s="182"/>
      <c r="Q324" s="182"/>
      <c r="R324" s="182"/>
      <c r="S324" s="182"/>
      <c r="T324" s="182"/>
      <c r="U324" s="183"/>
    </row>
    <row r="325" spans="2:21" x14ac:dyDescent="0.25">
      <c r="B325" s="180"/>
      <c r="C325" s="163"/>
      <c r="D325" s="182"/>
      <c r="E325" s="182"/>
      <c r="F325" s="182"/>
      <c r="G325" s="182"/>
      <c r="H325" s="182"/>
      <c r="I325" s="182"/>
      <c r="J325" s="182"/>
      <c r="K325" s="182"/>
      <c r="L325" s="182"/>
      <c r="M325" s="182"/>
      <c r="N325" s="182"/>
      <c r="O325" s="182"/>
      <c r="P325" s="182"/>
      <c r="Q325" s="182"/>
      <c r="R325" s="182"/>
      <c r="S325" s="182"/>
      <c r="T325" s="182"/>
      <c r="U325" s="183"/>
    </row>
    <row r="326" spans="2:21" x14ac:dyDescent="0.25">
      <c r="B326" s="180"/>
      <c r="C326" s="163"/>
      <c r="D326" s="182"/>
      <c r="E326" s="182"/>
      <c r="F326" s="182"/>
      <c r="G326" s="182"/>
      <c r="H326" s="182"/>
      <c r="I326" s="182"/>
      <c r="J326" s="182"/>
      <c r="K326" s="182"/>
      <c r="L326" s="182"/>
      <c r="M326" s="182"/>
      <c r="N326" s="182"/>
      <c r="O326" s="182"/>
      <c r="P326" s="182"/>
      <c r="Q326" s="182"/>
      <c r="R326" s="182"/>
      <c r="S326" s="182"/>
      <c r="T326" s="182"/>
      <c r="U326" s="183"/>
    </row>
    <row r="327" spans="2:21" x14ac:dyDescent="0.25">
      <c r="B327" s="180"/>
      <c r="C327" s="163"/>
      <c r="D327" s="182"/>
      <c r="E327" s="182"/>
      <c r="F327" s="182"/>
      <c r="G327" s="182"/>
      <c r="H327" s="182"/>
      <c r="I327" s="182"/>
      <c r="J327" s="182"/>
      <c r="K327" s="182"/>
      <c r="L327" s="182"/>
      <c r="M327" s="182"/>
      <c r="N327" s="182"/>
      <c r="O327" s="182"/>
      <c r="P327" s="182"/>
      <c r="Q327" s="182"/>
      <c r="R327" s="182"/>
      <c r="S327" s="182"/>
      <c r="T327" s="182"/>
      <c r="U327" s="183"/>
    </row>
    <row r="328" spans="2:21" x14ac:dyDescent="0.25">
      <c r="B328" s="180"/>
      <c r="C328" s="163"/>
      <c r="D328" s="182"/>
      <c r="E328" s="182"/>
      <c r="F328" s="182"/>
      <c r="G328" s="182"/>
      <c r="H328" s="182"/>
      <c r="I328" s="182"/>
      <c r="J328" s="182"/>
      <c r="K328" s="182"/>
      <c r="L328" s="182"/>
      <c r="M328" s="182"/>
      <c r="N328" s="182"/>
      <c r="O328" s="182"/>
      <c r="P328" s="182"/>
      <c r="Q328" s="182"/>
      <c r="R328" s="182"/>
      <c r="S328" s="182"/>
      <c r="T328" s="182"/>
      <c r="U328" s="183"/>
    </row>
    <row r="329" spans="2:21" x14ac:dyDescent="0.25">
      <c r="B329" s="180"/>
      <c r="C329" s="163"/>
      <c r="D329" s="182"/>
      <c r="E329" s="182"/>
      <c r="F329" s="182"/>
      <c r="G329" s="182"/>
      <c r="H329" s="182"/>
      <c r="I329" s="182"/>
      <c r="J329" s="182"/>
      <c r="K329" s="182"/>
      <c r="L329" s="182"/>
      <c r="M329" s="182"/>
      <c r="N329" s="182"/>
      <c r="O329" s="182"/>
      <c r="P329" s="182"/>
      <c r="Q329" s="182"/>
      <c r="R329" s="182"/>
      <c r="S329" s="182"/>
      <c r="T329" s="182"/>
      <c r="U329" s="183"/>
    </row>
    <row r="330" spans="2:21" x14ac:dyDescent="0.25">
      <c r="B330" s="180"/>
      <c r="C330" s="163"/>
      <c r="D330" s="182"/>
      <c r="E330" s="182"/>
      <c r="F330" s="182"/>
      <c r="G330" s="182"/>
      <c r="H330" s="182"/>
      <c r="I330" s="182"/>
      <c r="J330" s="182"/>
      <c r="K330" s="182"/>
      <c r="L330" s="182"/>
      <c r="M330" s="182"/>
      <c r="N330" s="182"/>
      <c r="O330" s="182"/>
      <c r="P330" s="182"/>
      <c r="Q330" s="182"/>
      <c r="R330" s="182"/>
      <c r="S330" s="182"/>
      <c r="T330" s="182"/>
      <c r="U330" s="183"/>
    </row>
    <row r="331" spans="2:21" x14ac:dyDescent="0.25">
      <c r="B331" s="180"/>
      <c r="C331" s="163"/>
      <c r="D331" s="182"/>
      <c r="E331" s="182"/>
      <c r="F331" s="182"/>
      <c r="G331" s="182"/>
      <c r="H331" s="182"/>
      <c r="I331" s="182"/>
      <c r="J331" s="182"/>
      <c r="K331" s="182"/>
      <c r="L331" s="182"/>
      <c r="M331" s="182"/>
      <c r="N331" s="182"/>
      <c r="O331" s="182"/>
      <c r="P331" s="182"/>
      <c r="Q331" s="182"/>
      <c r="R331" s="182"/>
      <c r="S331" s="182"/>
      <c r="T331" s="182"/>
      <c r="U331" s="183"/>
    </row>
    <row r="332" spans="2:21" x14ac:dyDescent="0.25">
      <c r="B332" s="180"/>
      <c r="C332" s="163"/>
      <c r="D332" s="182"/>
      <c r="E332" s="182"/>
      <c r="F332" s="182"/>
      <c r="G332" s="182"/>
      <c r="H332" s="182"/>
      <c r="I332" s="182"/>
      <c r="J332" s="182"/>
      <c r="K332" s="182"/>
      <c r="L332" s="182"/>
      <c r="M332" s="182"/>
      <c r="N332" s="182"/>
      <c r="O332" s="182"/>
      <c r="P332" s="182"/>
      <c r="Q332" s="182"/>
      <c r="R332" s="182"/>
      <c r="S332" s="182"/>
      <c r="T332" s="182"/>
      <c r="U332" s="183"/>
    </row>
    <row r="333" spans="2:21" x14ac:dyDescent="0.25">
      <c r="B333" s="180"/>
      <c r="C333" s="163"/>
      <c r="D333" s="182"/>
      <c r="E333" s="182"/>
      <c r="F333" s="182"/>
      <c r="G333" s="182"/>
      <c r="H333" s="182"/>
      <c r="I333" s="182"/>
      <c r="J333" s="182"/>
      <c r="K333" s="182"/>
      <c r="L333" s="182"/>
      <c r="M333" s="182"/>
      <c r="N333" s="182"/>
      <c r="O333" s="182"/>
      <c r="P333" s="182"/>
      <c r="Q333" s="182"/>
      <c r="R333" s="182"/>
      <c r="S333" s="182"/>
      <c r="T333" s="182"/>
      <c r="U333" s="183"/>
    </row>
    <row r="334" spans="2:21" x14ac:dyDescent="0.25">
      <c r="B334" s="180"/>
      <c r="C334" s="163"/>
      <c r="D334" s="182"/>
      <c r="E334" s="182"/>
      <c r="F334" s="182"/>
      <c r="G334" s="182"/>
      <c r="H334" s="182"/>
      <c r="I334" s="182"/>
      <c r="J334" s="182"/>
      <c r="K334" s="182"/>
      <c r="L334" s="182"/>
      <c r="M334" s="182"/>
      <c r="N334" s="182"/>
      <c r="O334" s="182"/>
      <c r="P334" s="182"/>
      <c r="Q334" s="182"/>
      <c r="R334" s="182"/>
      <c r="S334" s="182"/>
      <c r="T334" s="182"/>
      <c r="U334" s="183"/>
    </row>
    <row r="335" spans="2:21" x14ac:dyDescent="0.25">
      <c r="B335" s="180"/>
      <c r="C335" s="163"/>
      <c r="D335" s="182"/>
      <c r="E335" s="182"/>
      <c r="F335" s="182"/>
      <c r="G335" s="182"/>
      <c r="H335" s="182"/>
      <c r="I335" s="182"/>
      <c r="J335" s="182"/>
      <c r="K335" s="182"/>
      <c r="L335" s="182"/>
      <c r="M335" s="182"/>
      <c r="N335" s="182"/>
      <c r="O335" s="182"/>
      <c r="P335" s="182"/>
      <c r="Q335" s="182"/>
      <c r="R335" s="182"/>
      <c r="S335" s="182"/>
      <c r="T335" s="182"/>
      <c r="U335" s="183"/>
    </row>
    <row r="336" spans="2:21" x14ac:dyDescent="0.25">
      <c r="B336" s="180"/>
      <c r="C336" s="163"/>
      <c r="D336" s="182"/>
      <c r="E336" s="182"/>
      <c r="F336" s="182"/>
      <c r="G336" s="182"/>
      <c r="H336" s="182"/>
      <c r="I336" s="182"/>
      <c r="J336" s="182"/>
      <c r="K336" s="182"/>
      <c r="L336" s="182"/>
      <c r="M336" s="182"/>
      <c r="N336" s="182"/>
      <c r="O336" s="182"/>
      <c r="P336" s="182"/>
      <c r="Q336" s="182"/>
      <c r="R336" s="182"/>
      <c r="S336" s="182"/>
      <c r="T336" s="182"/>
      <c r="U336" s="183"/>
    </row>
    <row r="337" spans="2:21" x14ac:dyDescent="0.25">
      <c r="B337" s="180"/>
      <c r="C337" s="163"/>
      <c r="D337" s="182"/>
      <c r="E337" s="182"/>
      <c r="F337" s="182"/>
      <c r="G337" s="182"/>
      <c r="H337" s="182"/>
      <c r="I337" s="182"/>
      <c r="J337" s="182"/>
      <c r="K337" s="182"/>
      <c r="L337" s="182"/>
      <c r="M337" s="182"/>
      <c r="N337" s="182"/>
      <c r="O337" s="182"/>
      <c r="P337" s="182"/>
      <c r="Q337" s="182"/>
      <c r="R337" s="182"/>
      <c r="S337" s="182"/>
      <c r="T337" s="182"/>
      <c r="U337" s="183"/>
    </row>
    <row r="338" spans="2:21" x14ac:dyDescent="0.25">
      <c r="B338" s="180"/>
      <c r="C338" s="163"/>
      <c r="D338" s="182"/>
      <c r="E338" s="182"/>
      <c r="F338" s="182"/>
      <c r="G338" s="182"/>
      <c r="H338" s="182"/>
      <c r="I338" s="182"/>
      <c r="J338" s="182"/>
      <c r="K338" s="182"/>
      <c r="L338" s="182"/>
      <c r="M338" s="182"/>
      <c r="N338" s="182"/>
      <c r="O338" s="182"/>
      <c r="P338" s="182"/>
      <c r="Q338" s="182"/>
      <c r="R338" s="182"/>
      <c r="S338" s="182"/>
      <c r="T338" s="182"/>
      <c r="U338" s="183"/>
    </row>
    <row r="339" spans="2:21" x14ac:dyDescent="0.25">
      <c r="B339" s="180"/>
      <c r="C339" s="163"/>
      <c r="D339" s="182"/>
      <c r="E339" s="182"/>
      <c r="F339" s="182"/>
      <c r="G339" s="182"/>
      <c r="H339" s="182"/>
      <c r="I339" s="182"/>
      <c r="J339" s="182"/>
      <c r="K339" s="182"/>
      <c r="L339" s="182"/>
      <c r="M339" s="182"/>
      <c r="N339" s="182"/>
      <c r="O339" s="182"/>
      <c r="P339" s="182"/>
      <c r="Q339" s="182"/>
      <c r="R339" s="182"/>
      <c r="S339" s="182"/>
      <c r="T339" s="182"/>
      <c r="U339" s="183"/>
    </row>
    <row r="340" spans="2:21" x14ac:dyDescent="0.25">
      <c r="B340" s="180"/>
      <c r="C340" s="163"/>
      <c r="D340" s="182"/>
      <c r="E340" s="182"/>
      <c r="F340" s="182"/>
      <c r="G340" s="182"/>
      <c r="H340" s="182"/>
      <c r="I340" s="182"/>
      <c r="J340" s="182"/>
      <c r="K340" s="182"/>
      <c r="L340" s="182"/>
      <c r="M340" s="182"/>
      <c r="N340" s="182"/>
      <c r="O340" s="182"/>
      <c r="P340" s="182"/>
      <c r="Q340" s="182"/>
      <c r="R340" s="182"/>
      <c r="S340" s="182"/>
      <c r="T340" s="182"/>
      <c r="U340" s="183"/>
    </row>
    <row r="341" spans="2:21" x14ac:dyDescent="0.25">
      <c r="B341" s="180"/>
      <c r="C341" s="163"/>
      <c r="D341" s="182"/>
      <c r="E341" s="182"/>
      <c r="F341" s="182"/>
      <c r="G341" s="182"/>
      <c r="H341" s="182"/>
      <c r="I341" s="182"/>
      <c r="J341" s="182"/>
      <c r="K341" s="182"/>
      <c r="L341" s="182"/>
      <c r="M341" s="182"/>
      <c r="N341" s="182"/>
      <c r="O341" s="182"/>
      <c r="P341" s="182"/>
      <c r="Q341" s="182"/>
      <c r="R341" s="182"/>
      <c r="S341" s="182"/>
      <c r="T341" s="182"/>
      <c r="U341" s="183"/>
    </row>
    <row r="342" spans="2:21" x14ac:dyDescent="0.25">
      <c r="B342" s="180"/>
      <c r="C342" s="163"/>
      <c r="D342" s="182"/>
      <c r="E342" s="182"/>
      <c r="F342" s="182"/>
      <c r="G342" s="182"/>
      <c r="H342" s="182"/>
      <c r="I342" s="182"/>
      <c r="J342" s="182"/>
      <c r="K342" s="182"/>
      <c r="L342" s="182"/>
      <c r="M342" s="182"/>
      <c r="N342" s="182"/>
      <c r="O342" s="182"/>
      <c r="P342" s="182"/>
      <c r="Q342" s="182"/>
      <c r="R342" s="182"/>
      <c r="S342" s="182"/>
      <c r="T342" s="182"/>
      <c r="U342" s="183"/>
    </row>
    <row r="343" spans="2:21" x14ac:dyDescent="0.25">
      <c r="B343" s="180"/>
      <c r="C343" s="163"/>
      <c r="D343" s="182"/>
      <c r="E343" s="182"/>
      <c r="F343" s="182"/>
      <c r="G343" s="182"/>
      <c r="H343" s="182"/>
      <c r="I343" s="182"/>
      <c r="J343" s="182"/>
      <c r="K343" s="182"/>
      <c r="L343" s="182"/>
      <c r="M343" s="182"/>
      <c r="N343" s="182"/>
      <c r="O343" s="182"/>
      <c r="P343" s="182"/>
      <c r="Q343" s="182"/>
      <c r="R343" s="182"/>
      <c r="S343" s="182"/>
      <c r="T343" s="182"/>
      <c r="U343" s="183"/>
    </row>
    <row r="344" spans="2:21" x14ac:dyDescent="0.25">
      <c r="B344" s="180"/>
      <c r="C344" s="163"/>
      <c r="D344" s="182"/>
      <c r="E344" s="182"/>
      <c r="F344" s="182"/>
      <c r="G344" s="182"/>
      <c r="H344" s="182"/>
      <c r="I344" s="182"/>
      <c r="J344" s="182"/>
      <c r="K344" s="182"/>
      <c r="L344" s="182"/>
      <c r="M344" s="182"/>
      <c r="N344" s="182"/>
      <c r="O344" s="182"/>
      <c r="P344" s="182"/>
      <c r="Q344" s="182"/>
      <c r="R344" s="182"/>
      <c r="S344" s="182"/>
      <c r="T344" s="182"/>
      <c r="U344" s="183"/>
    </row>
    <row r="345" spans="2:21" x14ac:dyDescent="0.25">
      <c r="B345" s="180"/>
      <c r="C345" s="163"/>
      <c r="D345" s="182"/>
      <c r="E345" s="182"/>
      <c r="F345" s="182"/>
      <c r="G345" s="182"/>
      <c r="H345" s="182"/>
      <c r="I345" s="182"/>
      <c r="J345" s="182"/>
      <c r="K345" s="182"/>
      <c r="L345" s="182"/>
      <c r="M345" s="182"/>
      <c r="N345" s="182"/>
      <c r="O345" s="182"/>
      <c r="P345" s="182"/>
      <c r="Q345" s="182"/>
      <c r="R345" s="182"/>
      <c r="S345" s="182"/>
      <c r="T345" s="182"/>
      <c r="U345" s="183"/>
    </row>
    <row r="346" spans="2:21" x14ac:dyDescent="0.25">
      <c r="B346" s="180"/>
      <c r="C346" s="163"/>
      <c r="D346" s="182"/>
      <c r="E346" s="182"/>
      <c r="F346" s="182"/>
      <c r="G346" s="182"/>
      <c r="H346" s="182"/>
      <c r="I346" s="182"/>
      <c r="J346" s="182"/>
      <c r="K346" s="182"/>
      <c r="L346" s="182"/>
      <c r="M346" s="182"/>
      <c r="N346" s="182"/>
      <c r="O346" s="182"/>
      <c r="P346" s="182"/>
      <c r="Q346" s="182"/>
      <c r="R346" s="182"/>
      <c r="S346" s="182"/>
      <c r="T346" s="182"/>
      <c r="U346" s="183"/>
    </row>
    <row r="347" spans="2:21" x14ac:dyDescent="0.25">
      <c r="B347" s="180"/>
      <c r="C347" s="163"/>
      <c r="D347" s="182"/>
      <c r="E347" s="182"/>
      <c r="F347" s="182"/>
      <c r="G347" s="182"/>
      <c r="H347" s="182"/>
      <c r="I347" s="182"/>
      <c r="J347" s="182"/>
      <c r="K347" s="182"/>
      <c r="L347" s="182"/>
      <c r="M347" s="182"/>
      <c r="N347" s="182"/>
      <c r="O347" s="182"/>
      <c r="P347" s="182"/>
      <c r="Q347" s="182"/>
      <c r="R347" s="182"/>
      <c r="S347" s="182"/>
      <c r="T347" s="182"/>
      <c r="U347" s="183"/>
    </row>
    <row r="348" spans="2:21" x14ac:dyDescent="0.25">
      <c r="B348" s="180"/>
      <c r="C348" s="163"/>
      <c r="D348" s="182"/>
      <c r="E348" s="182"/>
      <c r="F348" s="182"/>
      <c r="G348" s="182"/>
      <c r="H348" s="182"/>
      <c r="I348" s="182"/>
      <c r="J348" s="182"/>
      <c r="K348" s="182"/>
      <c r="L348" s="182"/>
      <c r="M348" s="182"/>
      <c r="N348" s="182"/>
      <c r="O348" s="182"/>
      <c r="P348" s="182"/>
      <c r="Q348" s="182"/>
      <c r="R348" s="182"/>
      <c r="S348" s="182"/>
      <c r="T348" s="182"/>
      <c r="U348" s="183"/>
    </row>
    <row r="349" spans="2:21" x14ac:dyDescent="0.25">
      <c r="B349" s="180"/>
      <c r="C349" s="163"/>
      <c r="D349" s="182"/>
      <c r="E349" s="182"/>
      <c r="F349" s="182"/>
      <c r="G349" s="182"/>
      <c r="H349" s="182"/>
      <c r="I349" s="182"/>
      <c r="J349" s="182"/>
      <c r="K349" s="182"/>
      <c r="L349" s="182"/>
      <c r="M349" s="182"/>
      <c r="N349" s="182"/>
      <c r="O349" s="182"/>
      <c r="P349" s="182"/>
      <c r="Q349" s="182"/>
      <c r="R349" s="182"/>
      <c r="S349" s="182"/>
      <c r="T349" s="182"/>
      <c r="U349" s="183"/>
    </row>
    <row r="350" spans="2:21" x14ac:dyDescent="0.25">
      <c r="B350" s="180"/>
      <c r="C350" s="163"/>
      <c r="D350" s="182"/>
      <c r="E350" s="182"/>
      <c r="F350" s="182"/>
      <c r="G350" s="182"/>
      <c r="H350" s="182"/>
      <c r="I350" s="182"/>
      <c r="J350" s="182"/>
      <c r="K350" s="182"/>
      <c r="L350" s="182"/>
      <c r="M350" s="182"/>
      <c r="N350" s="182"/>
      <c r="O350" s="182"/>
      <c r="P350" s="182"/>
      <c r="Q350" s="182"/>
      <c r="R350" s="182"/>
      <c r="S350" s="182"/>
      <c r="T350" s="182"/>
      <c r="U350" s="183"/>
    </row>
    <row r="351" spans="2:21" x14ac:dyDescent="0.25">
      <c r="B351" s="180"/>
      <c r="C351" s="163"/>
      <c r="D351" s="182"/>
      <c r="E351" s="182"/>
      <c r="F351" s="182"/>
      <c r="G351" s="182"/>
      <c r="H351" s="182"/>
      <c r="I351" s="182"/>
      <c r="J351" s="182"/>
      <c r="K351" s="182"/>
      <c r="L351" s="182"/>
      <c r="M351" s="182"/>
      <c r="N351" s="182"/>
      <c r="O351" s="182"/>
      <c r="P351" s="182"/>
      <c r="Q351" s="182"/>
      <c r="R351" s="182"/>
      <c r="S351" s="182"/>
      <c r="T351" s="182"/>
      <c r="U351" s="183"/>
    </row>
    <row r="352" spans="2:21" x14ac:dyDescent="0.25">
      <c r="B352" s="180"/>
      <c r="C352" s="163"/>
      <c r="D352" s="182"/>
      <c r="E352" s="182"/>
      <c r="F352" s="182"/>
      <c r="G352" s="182"/>
      <c r="H352" s="182"/>
      <c r="I352" s="182"/>
      <c r="J352" s="182"/>
      <c r="K352" s="182"/>
      <c r="L352" s="182"/>
      <c r="M352" s="182"/>
      <c r="N352" s="182"/>
      <c r="O352" s="182"/>
      <c r="P352" s="182"/>
      <c r="Q352" s="182"/>
      <c r="R352" s="182"/>
      <c r="S352" s="182"/>
      <c r="T352" s="182"/>
      <c r="U352" s="183"/>
    </row>
    <row r="353" spans="2:21" x14ac:dyDescent="0.25">
      <c r="B353" s="180"/>
      <c r="C353" s="163"/>
      <c r="D353" s="182"/>
      <c r="E353" s="182"/>
      <c r="F353" s="182"/>
      <c r="G353" s="182"/>
      <c r="H353" s="182"/>
      <c r="I353" s="182"/>
      <c r="J353" s="182"/>
      <c r="K353" s="182"/>
      <c r="L353" s="182"/>
      <c r="M353" s="182"/>
      <c r="N353" s="182"/>
      <c r="O353" s="182"/>
      <c r="P353" s="182"/>
      <c r="Q353" s="182"/>
      <c r="R353" s="182"/>
      <c r="S353" s="182"/>
      <c r="T353" s="182"/>
      <c r="U353" s="183"/>
    </row>
    <row r="354" spans="2:21" x14ac:dyDescent="0.25">
      <c r="B354" s="180"/>
      <c r="C354" s="163"/>
      <c r="D354" s="182"/>
      <c r="E354" s="182"/>
      <c r="F354" s="182"/>
      <c r="G354" s="182"/>
      <c r="H354" s="182"/>
      <c r="I354" s="182"/>
      <c r="J354" s="182"/>
      <c r="K354" s="182"/>
      <c r="L354" s="182"/>
      <c r="M354" s="182"/>
      <c r="N354" s="182"/>
      <c r="O354" s="182"/>
      <c r="P354" s="182"/>
      <c r="Q354" s="182"/>
      <c r="R354" s="182"/>
      <c r="S354" s="182"/>
      <c r="T354" s="182"/>
      <c r="U354" s="183"/>
    </row>
    <row r="355" spans="2:21" x14ac:dyDescent="0.25">
      <c r="B355" s="180"/>
      <c r="C355" s="163"/>
      <c r="D355" s="182"/>
      <c r="E355" s="182"/>
      <c r="F355" s="182"/>
      <c r="G355" s="182"/>
      <c r="H355" s="182"/>
      <c r="I355" s="182"/>
      <c r="J355" s="182"/>
      <c r="K355" s="182"/>
      <c r="L355" s="182"/>
      <c r="M355" s="182"/>
      <c r="N355" s="182"/>
      <c r="O355" s="182"/>
      <c r="P355" s="182"/>
      <c r="Q355" s="182"/>
      <c r="R355" s="182"/>
      <c r="S355" s="182"/>
      <c r="T355" s="182"/>
      <c r="U355" s="183"/>
    </row>
    <row r="356" spans="2:21" x14ac:dyDescent="0.25">
      <c r="B356" s="180"/>
      <c r="C356" s="163"/>
      <c r="D356" s="182"/>
      <c r="E356" s="182"/>
      <c r="F356" s="182"/>
      <c r="G356" s="182"/>
      <c r="H356" s="182"/>
      <c r="I356" s="182"/>
      <c r="J356" s="182"/>
      <c r="K356" s="182"/>
      <c r="L356" s="182"/>
      <c r="M356" s="182"/>
      <c r="N356" s="182"/>
      <c r="O356" s="182"/>
      <c r="P356" s="182"/>
      <c r="Q356" s="182"/>
      <c r="R356" s="182"/>
      <c r="S356" s="182"/>
      <c r="T356" s="182"/>
      <c r="U356" s="183"/>
    </row>
    <row r="357" spans="2:21" x14ac:dyDescent="0.25">
      <c r="B357" s="180"/>
      <c r="C357" s="163"/>
      <c r="D357" s="182"/>
      <c r="E357" s="182"/>
      <c r="F357" s="182"/>
      <c r="G357" s="182"/>
      <c r="H357" s="182"/>
      <c r="I357" s="182"/>
      <c r="J357" s="182"/>
      <c r="K357" s="182"/>
      <c r="L357" s="182"/>
      <c r="M357" s="182"/>
      <c r="N357" s="182"/>
      <c r="O357" s="182"/>
      <c r="P357" s="182"/>
      <c r="Q357" s="182"/>
      <c r="R357" s="182"/>
      <c r="S357" s="182"/>
      <c r="T357" s="182"/>
      <c r="U357" s="183"/>
    </row>
    <row r="358" spans="2:21" x14ac:dyDescent="0.25">
      <c r="B358" s="180"/>
      <c r="C358" s="163"/>
      <c r="D358" s="182"/>
      <c r="E358" s="182"/>
      <c r="F358" s="182"/>
      <c r="G358" s="182"/>
      <c r="H358" s="182"/>
      <c r="I358" s="182"/>
      <c r="J358" s="182"/>
      <c r="K358" s="182"/>
      <c r="L358" s="182"/>
      <c r="M358" s="182"/>
      <c r="N358" s="182"/>
      <c r="O358" s="182"/>
      <c r="P358" s="182"/>
      <c r="Q358" s="182"/>
      <c r="R358" s="182"/>
      <c r="S358" s="182"/>
      <c r="T358" s="182"/>
      <c r="U358" s="183"/>
    </row>
    <row r="359" spans="2:21" x14ac:dyDescent="0.25">
      <c r="B359" s="180"/>
      <c r="C359" s="163"/>
      <c r="D359" s="182"/>
      <c r="E359" s="182"/>
      <c r="F359" s="182"/>
      <c r="G359" s="182"/>
      <c r="H359" s="182"/>
      <c r="I359" s="182"/>
      <c r="J359" s="182"/>
      <c r="K359" s="182"/>
      <c r="L359" s="182"/>
      <c r="M359" s="182"/>
      <c r="N359" s="182"/>
      <c r="O359" s="182"/>
      <c r="P359" s="182"/>
      <c r="Q359" s="182"/>
      <c r="R359" s="182"/>
      <c r="S359" s="182"/>
      <c r="T359" s="182"/>
      <c r="U359" s="183"/>
    </row>
    <row r="360" spans="2:21" x14ac:dyDescent="0.25">
      <c r="B360" s="180"/>
      <c r="C360" s="163"/>
      <c r="D360" s="182"/>
      <c r="E360" s="182"/>
      <c r="F360" s="182"/>
      <c r="G360" s="182"/>
      <c r="H360" s="182"/>
      <c r="I360" s="182"/>
      <c r="J360" s="182"/>
      <c r="K360" s="182"/>
      <c r="L360" s="182"/>
      <c r="M360" s="182"/>
      <c r="N360" s="182"/>
      <c r="O360" s="182"/>
      <c r="P360" s="182"/>
      <c r="Q360" s="182"/>
      <c r="R360" s="182"/>
      <c r="S360" s="182"/>
      <c r="T360" s="182"/>
      <c r="U360" s="183"/>
    </row>
    <row r="361" spans="2:21" x14ac:dyDescent="0.25">
      <c r="B361" s="180"/>
      <c r="C361" s="163"/>
      <c r="D361" s="182"/>
      <c r="E361" s="182"/>
      <c r="F361" s="182"/>
      <c r="G361" s="182"/>
      <c r="H361" s="182"/>
      <c r="I361" s="182"/>
      <c r="J361" s="182"/>
      <c r="K361" s="182"/>
      <c r="L361" s="182"/>
      <c r="M361" s="182"/>
      <c r="N361" s="182"/>
      <c r="O361" s="182"/>
      <c r="P361" s="182"/>
      <c r="Q361" s="182"/>
      <c r="R361" s="182"/>
      <c r="S361" s="182"/>
      <c r="T361" s="182"/>
      <c r="U361" s="183"/>
    </row>
    <row r="362" spans="2:21" x14ac:dyDescent="0.25">
      <c r="B362" s="180"/>
      <c r="C362" s="163"/>
      <c r="D362" s="182"/>
      <c r="E362" s="182"/>
      <c r="F362" s="182"/>
      <c r="G362" s="182"/>
      <c r="H362" s="182"/>
      <c r="I362" s="182"/>
      <c r="J362" s="182"/>
      <c r="K362" s="182"/>
      <c r="L362" s="182"/>
      <c r="M362" s="182"/>
      <c r="N362" s="182"/>
      <c r="O362" s="182"/>
      <c r="P362" s="182"/>
      <c r="Q362" s="182"/>
      <c r="R362" s="182"/>
      <c r="S362" s="182"/>
      <c r="T362" s="182"/>
      <c r="U362" s="183"/>
    </row>
    <row r="363" spans="2:21" x14ac:dyDescent="0.25">
      <c r="B363" s="180"/>
      <c r="C363" s="163"/>
      <c r="D363" s="182"/>
      <c r="E363" s="182"/>
      <c r="F363" s="182"/>
      <c r="G363" s="182"/>
      <c r="H363" s="182"/>
      <c r="I363" s="182"/>
      <c r="J363" s="182"/>
      <c r="K363" s="182"/>
      <c r="L363" s="182"/>
      <c r="M363" s="182"/>
      <c r="N363" s="182"/>
      <c r="O363" s="182"/>
      <c r="P363" s="182"/>
      <c r="Q363" s="182"/>
      <c r="R363" s="182"/>
      <c r="S363" s="182"/>
      <c r="T363" s="182"/>
      <c r="U363" s="183"/>
    </row>
    <row r="364" spans="2:21" x14ac:dyDescent="0.25">
      <c r="B364" s="180"/>
      <c r="C364" s="163"/>
      <c r="D364" s="182"/>
      <c r="E364" s="182"/>
      <c r="F364" s="182"/>
      <c r="G364" s="182"/>
      <c r="H364" s="182"/>
      <c r="I364" s="182"/>
      <c r="J364" s="182"/>
      <c r="K364" s="182"/>
      <c r="L364" s="182"/>
      <c r="M364" s="182"/>
      <c r="N364" s="182"/>
      <c r="O364" s="182"/>
      <c r="P364" s="182"/>
      <c r="Q364" s="182"/>
      <c r="R364" s="182"/>
      <c r="S364" s="182"/>
      <c r="T364" s="182"/>
      <c r="U364" s="183"/>
    </row>
    <row r="365" spans="2:21" x14ac:dyDescent="0.25">
      <c r="B365" s="180"/>
      <c r="C365" s="163"/>
      <c r="D365" s="182"/>
      <c r="E365" s="182"/>
      <c r="F365" s="182"/>
      <c r="G365" s="182"/>
      <c r="H365" s="182"/>
      <c r="I365" s="182"/>
      <c r="J365" s="182"/>
      <c r="K365" s="182"/>
      <c r="L365" s="182"/>
      <c r="M365" s="182"/>
      <c r="N365" s="182"/>
      <c r="O365" s="182"/>
      <c r="P365" s="182"/>
      <c r="Q365" s="182"/>
      <c r="R365" s="182"/>
      <c r="S365" s="182"/>
      <c r="T365" s="182"/>
      <c r="U365" s="183"/>
    </row>
    <row r="366" spans="2:21" x14ac:dyDescent="0.25">
      <c r="B366" s="180"/>
      <c r="C366" s="163"/>
      <c r="D366" s="182"/>
      <c r="E366" s="182"/>
      <c r="F366" s="182"/>
      <c r="G366" s="182"/>
      <c r="H366" s="182"/>
      <c r="I366" s="182"/>
      <c r="J366" s="182"/>
      <c r="K366" s="182"/>
      <c r="L366" s="182"/>
      <c r="M366" s="182"/>
      <c r="N366" s="182"/>
      <c r="O366" s="182"/>
      <c r="P366" s="182"/>
      <c r="Q366" s="182"/>
      <c r="R366" s="182"/>
      <c r="S366" s="182"/>
      <c r="T366" s="182"/>
      <c r="U366" s="183"/>
    </row>
    <row r="367" spans="2:21" x14ac:dyDescent="0.25">
      <c r="B367" s="180"/>
      <c r="C367" s="163"/>
      <c r="D367" s="182"/>
      <c r="E367" s="182"/>
      <c r="F367" s="182"/>
      <c r="G367" s="182"/>
      <c r="H367" s="182"/>
      <c r="I367" s="182"/>
      <c r="J367" s="182"/>
      <c r="K367" s="182"/>
      <c r="L367" s="182"/>
      <c r="M367" s="182"/>
      <c r="N367" s="182"/>
      <c r="O367" s="182"/>
      <c r="P367" s="182"/>
      <c r="Q367" s="182"/>
      <c r="R367" s="182"/>
      <c r="S367" s="182"/>
      <c r="T367" s="182"/>
      <c r="U367" s="183"/>
    </row>
    <row r="368" spans="2:21" x14ac:dyDescent="0.25">
      <c r="B368" s="180"/>
      <c r="C368" s="163"/>
      <c r="D368" s="182"/>
      <c r="E368" s="182"/>
      <c r="F368" s="182"/>
      <c r="G368" s="182"/>
      <c r="H368" s="182"/>
      <c r="I368" s="182"/>
      <c r="J368" s="182"/>
      <c r="K368" s="182"/>
      <c r="L368" s="182"/>
      <c r="M368" s="182"/>
      <c r="N368" s="182"/>
      <c r="O368" s="182"/>
      <c r="P368" s="182"/>
      <c r="Q368" s="182"/>
      <c r="R368" s="182"/>
      <c r="S368" s="182"/>
      <c r="T368" s="182"/>
      <c r="U368" s="183"/>
    </row>
    <row r="369" spans="2:21" x14ac:dyDescent="0.25">
      <c r="B369" s="180"/>
      <c r="C369" s="163"/>
      <c r="D369" s="182"/>
      <c r="E369" s="182"/>
      <c r="F369" s="182"/>
      <c r="G369" s="182"/>
      <c r="H369" s="182"/>
      <c r="I369" s="182"/>
      <c r="J369" s="182"/>
      <c r="K369" s="182"/>
      <c r="L369" s="182"/>
      <c r="M369" s="182"/>
      <c r="N369" s="182"/>
      <c r="O369" s="182"/>
      <c r="P369" s="182"/>
      <c r="Q369" s="182"/>
      <c r="R369" s="182"/>
      <c r="S369" s="182"/>
      <c r="T369" s="182"/>
      <c r="U369" s="183"/>
    </row>
    <row r="370" spans="2:21" x14ac:dyDescent="0.25">
      <c r="B370" s="180"/>
      <c r="C370" s="163"/>
      <c r="D370" s="182"/>
      <c r="E370" s="182"/>
      <c r="F370" s="182"/>
      <c r="G370" s="182"/>
      <c r="H370" s="182"/>
      <c r="I370" s="182"/>
      <c r="J370" s="182"/>
      <c r="K370" s="182"/>
      <c r="L370" s="182"/>
      <c r="M370" s="182"/>
      <c r="N370" s="182"/>
      <c r="O370" s="182"/>
      <c r="P370" s="182"/>
      <c r="Q370" s="182"/>
      <c r="R370" s="182"/>
      <c r="S370" s="182"/>
      <c r="T370" s="182"/>
      <c r="U370" s="183"/>
    </row>
    <row r="371" spans="2:21" x14ac:dyDescent="0.25">
      <c r="B371" s="180"/>
      <c r="C371" s="163"/>
      <c r="D371" s="182"/>
      <c r="E371" s="182"/>
      <c r="F371" s="182"/>
      <c r="G371" s="182"/>
      <c r="H371" s="182"/>
      <c r="I371" s="182"/>
      <c r="J371" s="182"/>
      <c r="K371" s="182"/>
      <c r="L371" s="182"/>
      <c r="M371" s="182"/>
      <c r="N371" s="182"/>
      <c r="O371" s="182"/>
      <c r="P371" s="182"/>
      <c r="Q371" s="182"/>
      <c r="R371" s="182"/>
      <c r="S371" s="182"/>
      <c r="T371" s="182"/>
      <c r="U371" s="183"/>
    </row>
    <row r="372" spans="2:21" x14ac:dyDescent="0.25">
      <c r="B372" s="180"/>
      <c r="C372" s="163"/>
      <c r="D372" s="182"/>
      <c r="E372" s="182"/>
      <c r="F372" s="182"/>
      <c r="G372" s="182"/>
      <c r="H372" s="182"/>
      <c r="I372" s="182"/>
      <c r="J372" s="182"/>
      <c r="K372" s="182"/>
      <c r="L372" s="182"/>
      <c r="M372" s="182"/>
      <c r="N372" s="182"/>
      <c r="O372" s="182"/>
      <c r="P372" s="182"/>
      <c r="Q372" s="182"/>
      <c r="R372" s="182"/>
      <c r="S372" s="182"/>
      <c r="T372" s="182"/>
      <c r="U372" s="183"/>
    </row>
    <row r="373" spans="2:21" x14ac:dyDescent="0.25">
      <c r="B373" s="180"/>
      <c r="C373" s="163"/>
      <c r="D373" s="182"/>
      <c r="E373" s="182"/>
      <c r="F373" s="182"/>
      <c r="G373" s="182"/>
      <c r="H373" s="182"/>
      <c r="I373" s="182"/>
      <c r="J373" s="182"/>
      <c r="K373" s="182"/>
      <c r="L373" s="182"/>
      <c r="M373" s="182"/>
      <c r="N373" s="182"/>
      <c r="O373" s="182"/>
      <c r="P373" s="182"/>
      <c r="Q373" s="182"/>
      <c r="R373" s="182"/>
      <c r="S373" s="182"/>
      <c r="T373" s="182"/>
      <c r="U373" s="183"/>
    </row>
    <row r="374" spans="2:21" x14ac:dyDescent="0.25">
      <c r="B374" s="180"/>
      <c r="C374" s="163"/>
      <c r="D374" s="182"/>
      <c r="E374" s="182"/>
      <c r="F374" s="182"/>
      <c r="G374" s="182"/>
      <c r="H374" s="182"/>
      <c r="I374" s="182"/>
      <c r="J374" s="182"/>
      <c r="K374" s="182"/>
      <c r="L374" s="182"/>
      <c r="M374" s="182"/>
      <c r="N374" s="182"/>
      <c r="O374" s="182"/>
      <c r="P374" s="182"/>
      <c r="Q374" s="182"/>
      <c r="R374" s="182"/>
      <c r="S374" s="182"/>
      <c r="T374" s="182"/>
      <c r="U374" s="183"/>
    </row>
    <row r="375" spans="2:21" x14ac:dyDescent="0.25">
      <c r="B375" s="180"/>
      <c r="C375" s="163"/>
      <c r="D375" s="182"/>
      <c r="E375" s="182"/>
      <c r="F375" s="182"/>
      <c r="G375" s="182"/>
      <c r="H375" s="182"/>
      <c r="I375" s="182"/>
      <c r="J375" s="182"/>
      <c r="K375" s="182"/>
      <c r="L375" s="182"/>
      <c r="M375" s="182"/>
      <c r="N375" s="182"/>
      <c r="O375" s="182"/>
      <c r="P375" s="182"/>
      <c r="Q375" s="182"/>
      <c r="R375" s="182"/>
      <c r="S375" s="182"/>
      <c r="T375" s="182"/>
      <c r="U375" s="183"/>
    </row>
    <row r="376" spans="2:21" x14ac:dyDescent="0.25">
      <c r="B376" s="180"/>
      <c r="C376" s="163"/>
      <c r="D376" s="182"/>
      <c r="E376" s="182"/>
      <c r="F376" s="182"/>
      <c r="G376" s="182"/>
      <c r="H376" s="182"/>
      <c r="I376" s="182"/>
      <c r="J376" s="182"/>
      <c r="K376" s="182"/>
      <c r="L376" s="182"/>
      <c r="M376" s="182"/>
      <c r="N376" s="182"/>
      <c r="O376" s="182"/>
      <c r="P376" s="182"/>
      <c r="Q376" s="182"/>
      <c r="R376" s="182"/>
      <c r="S376" s="182"/>
      <c r="T376" s="182"/>
      <c r="U376" s="183"/>
    </row>
    <row r="377" spans="2:21" x14ac:dyDescent="0.25">
      <c r="B377" s="180"/>
      <c r="C377" s="163"/>
      <c r="D377" s="182"/>
      <c r="E377" s="182"/>
      <c r="F377" s="182"/>
      <c r="G377" s="182"/>
      <c r="H377" s="182"/>
      <c r="I377" s="182"/>
      <c r="J377" s="182"/>
      <c r="K377" s="182"/>
      <c r="L377" s="182"/>
      <c r="M377" s="182"/>
      <c r="N377" s="182"/>
      <c r="O377" s="182"/>
      <c r="P377" s="182"/>
      <c r="Q377" s="182"/>
      <c r="R377" s="182"/>
      <c r="S377" s="182"/>
      <c r="T377" s="182"/>
      <c r="U377" s="183"/>
    </row>
    <row r="378" spans="2:21" x14ac:dyDescent="0.25">
      <c r="B378" s="180"/>
      <c r="C378" s="163"/>
      <c r="D378" s="182"/>
      <c r="E378" s="182"/>
      <c r="F378" s="182"/>
      <c r="G378" s="182"/>
      <c r="H378" s="182"/>
      <c r="I378" s="182"/>
      <c r="J378" s="182"/>
      <c r="K378" s="182"/>
      <c r="L378" s="182"/>
      <c r="M378" s="182"/>
      <c r="N378" s="182"/>
      <c r="O378" s="182"/>
      <c r="P378" s="182"/>
      <c r="Q378" s="182"/>
      <c r="R378" s="182"/>
      <c r="S378" s="182"/>
      <c r="T378" s="182"/>
      <c r="U378" s="183"/>
    </row>
    <row r="379" spans="2:21" x14ac:dyDescent="0.25">
      <c r="B379" s="180"/>
      <c r="C379" s="163"/>
      <c r="D379" s="182"/>
      <c r="E379" s="182"/>
      <c r="F379" s="182"/>
      <c r="G379" s="182"/>
      <c r="H379" s="182"/>
      <c r="I379" s="182"/>
      <c r="J379" s="182"/>
      <c r="K379" s="182"/>
      <c r="L379" s="182"/>
      <c r="M379" s="182"/>
      <c r="N379" s="182"/>
      <c r="O379" s="182"/>
      <c r="P379" s="182"/>
      <c r="Q379" s="182"/>
      <c r="R379" s="182"/>
      <c r="S379" s="182"/>
      <c r="T379" s="182"/>
      <c r="U379" s="183"/>
    </row>
    <row r="380" spans="2:21" x14ac:dyDescent="0.25">
      <c r="B380" s="180"/>
      <c r="C380" s="163"/>
      <c r="D380" s="182"/>
      <c r="E380" s="182"/>
      <c r="F380" s="182"/>
      <c r="G380" s="182"/>
      <c r="H380" s="182"/>
      <c r="I380" s="182"/>
      <c r="J380" s="182"/>
      <c r="K380" s="182"/>
      <c r="L380" s="182"/>
      <c r="M380" s="182"/>
      <c r="N380" s="182"/>
      <c r="O380" s="182"/>
      <c r="P380" s="182"/>
      <c r="Q380" s="182"/>
      <c r="R380" s="182"/>
      <c r="S380" s="182"/>
      <c r="T380" s="182"/>
      <c r="U380" s="183"/>
    </row>
    <row r="381" spans="2:21" x14ac:dyDescent="0.25">
      <c r="B381" s="180"/>
      <c r="C381" s="163"/>
      <c r="D381" s="182"/>
      <c r="E381" s="182"/>
      <c r="F381" s="182"/>
      <c r="G381" s="182"/>
      <c r="H381" s="182"/>
      <c r="I381" s="182"/>
      <c r="J381" s="182"/>
      <c r="K381" s="182"/>
      <c r="L381" s="182"/>
      <c r="M381" s="182"/>
      <c r="N381" s="182"/>
      <c r="O381" s="182"/>
      <c r="P381" s="182"/>
      <c r="Q381" s="182"/>
      <c r="R381" s="182"/>
      <c r="S381" s="182"/>
      <c r="T381" s="182"/>
      <c r="U381" s="183"/>
    </row>
    <row r="382" spans="2:21" x14ac:dyDescent="0.25">
      <c r="B382" s="180"/>
      <c r="C382" s="163"/>
      <c r="D382" s="182"/>
      <c r="E382" s="182"/>
      <c r="F382" s="182"/>
      <c r="G382" s="182"/>
      <c r="H382" s="182"/>
      <c r="I382" s="182"/>
      <c r="J382" s="182"/>
      <c r="K382" s="182"/>
      <c r="L382" s="182"/>
      <c r="M382" s="182"/>
      <c r="N382" s="182"/>
      <c r="O382" s="182"/>
      <c r="P382" s="182"/>
      <c r="Q382" s="182"/>
      <c r="R382" s="182"/>
      <c r="S382" s="182"/>
      <c r="T382" s="182"/>
      <c r="U382" s="183"/>
    </row>
    <row r="383" spans="2:21" x14ac:dyDescent="0.25">
      <c r="B383" s="180"/>
      <c r="C383" s="163"/>
      <c r="D383" s="182"/>
      <c r="E383" s="182"/>
      <c r="F383" s="182"/>
      <c r="G383" s="182"/>
      <c r="H383" s="182"/>
      <c r="I383" s="182"/>
      <c r="J383" s="182"/>
      <c r="K383" s="182"/>
      <c r="L383" s="182"/>
      <c r="M383" s="182"/>
      <c r="N383" s="182"/>
      <c r="O383" s="182"/>
      <c r="P383" s="182"/>
      <c r="Q383" s="182"/>
      <c r="R383" s="182"/>
      <c r="S383" s="182"/>
      <c r="T383" s="182"/>
      <c r="U383" s="183"/>
    </row>
    <row r="384" spans="2:21" x14ac:dyDescent="0.25">
      <c r="B384" s="180"/>
      <c r="C384" s="163"/>
      <c r="D384" s="182"/>
      <c r="E384" s="182"/>
      <c r="F384" s="182"/>
      <c r="G384" s="182"/>
      <c r="H384" s="182"/>
      <c r="I384" s="182"/>
      <c r="J384" s="182"/>
      <c r="K384" s="182"/>
      <c r="L384" s="182"/>
      <c r="M384" s="182"/>
      <c r="N384" s="182"/>
      <c r="O384" s="182"/>
      <c r="P384" s="182"/>
      <c r="Q384" s="182"/>
      <c r="R384" s="182"/>
      <c r="S384" s="182"/>
      <c r="T384" s="182"/>
      <c r="U384" s="183"/>
    </row>
    <row r="385" spans="2:21" x14ac:dyDescent="0.25">
      <c r="B385" s="180"/>
      <c r="C385" s="163"/>
      <c r="D385" s="182"/>
      <c r="E385" s="182"/>
      <c r="F385" s="182"/>
      <c r="G385" s="182"/>
      <c r="H385" s="182"/>
      <c r="I385" s="182"/>
      <c r="J385" s="182"/>
      <c r="K385" s="182"/>
      <c r="L385" s="182"/>
      <c r="M385" s="182"/>
      <c r="N385" s="182"/>
      <c r="O385" s="182"/>
      <c r="P385" s="182"/>
      <c r="Q385" s="182"/>
      <c r="R385" s="182"/>
      <c r="S385" s="182"/>
      <c r="T385" s="182"/>
      <c r="U385" s="183"/>
    </row>
    <row r="386" spans="2:21" x14ac:dyDescent="0.25">
      <c r="B386" s="180"/>
      <c r="C386" s="163"/>
      <c r="D386" s="182"/>
      <c r="E386" s="182"/>
      <c r="F386" s="182"/>
      <c r="G386" s="182"/>
      <c r="H386" s="182"/>
      <c r="I386" s="182"/>
      <c r="J386" s="182"/>
      <c r="K386" s="182"/>
      <c r="L386" s="182"/>
      <c r="M386" s="182"/>
      <c r="N386" s="182"/>
      <c r="O386" s="182"/>
      <c r="P386" s="182"/>
      <c r="Q386" s="182"/>
      <c r="R386" s="182"/>
      <c r="S386" s="182"/>
      <c r="T386" s="182"/>
      <c r="U386" s="183"/>
    </row>
    <row r="387" spans="2:21" x14ac:dyDescent="0.25">
      <c r="B387" s="180"/>
      <c r="C387" s="163"/>
      <c r="D387" s="182"/>
      <c r="E387" s="182"/>
      <c r="F387" s="182"/>
      <c r="G387" s="182"/>
      <c r="H387" s="182"/>
      <c r="I387" s="182"/>
      <c r="J387" s="182"/>
      <c r="K387" s="182"/>
      <c r="L387" s="182"/>
      <c r="M387" s="182"/>
      <c r="N387" s="182"/>
      <c r="O387" s="182"/>
      <c r="P387" s="182"/>
      <c r="Q387" s="182"/>
      <c r="R387" s="182"/>
      <c r="S387" s="182"/>
      <c r="T387" s="182"/>
      <c r="U387" s="183"/>
    </row>
    <row r="388" spans="2:21" x14ac:dyDescent="0.25">
      <c r="B388" s="180"/>
      <c r="C388" s="163"/>
      <c r="D388" s="182"/>
      <c r="E388" s="182"/>
      <c r="F388" s="182"/>
      <c r="G388" s="182"/>
      <c r="H388" s="182"/>
      <c r="I388" s="182"/>
      <c r="J388" s="182"/>
      <c r="K388" s="182"/>
      <c r="L388" s="182"/>
      <c r="M388" s="182"/>
      <c r="N388" s="182"/>
      <c r="O388" s="182"/>
      <c r="P388" s="182"/>
      <c r="Q388" s="182"/>
      <c r="R388" s="182"/>
      <c r="S388" s="182"/>
      <c r="T388" s="182"/>
      <c r="U388" s="183"/>
    </row>
    <row r="389" spans="2:21" x14ac:dyDescent="0.25">
      <c r="B389" s="180"/>
      <c r="C389" s="163"/>
      <c r="D389" s="182"/>
      <c r="E389" s="182"/>
      <c r="F389" s="182"/>
      <c r="G389" s="182"/>
      <c r="H389" s="182"/>
      <c r="I389" s="182"/>
      <c r="J389" s="182"/>
      <c r="K389" s="182"/>
      <c r="L389" s="182"/>
      <c r="M389" s="182"/>
      <c r="N389" s="182"/>
      <c r="O389" s="182"/>
      <c r="P389" s="182"/>
      <c r="Q389" s="182"/>
      <c r="R389" s="182"/>
      <c r="S389" s="182"/>
      <c r="T389" s="182"/>
      <c r="U389" s="183"/>
    </row>
    <row r="390" spans="2:21" x14ac:dyDescent="0.25">
      <c r="B390" s="180"/>
      <c r="C390" s="163"/>
      <c r="D390" s="182"/>
      <c r="E390" s="182"/>
      <c r="F390" s="182"/>
      <c r="G390" s="182"/>
      <c r="H390" s="182"/>
      <c r="I390" s="182"/>
      <c r="J390" s="182"/>
      <c r="K390" s="182"/>
      <c r="L390" s="182"/>
      <c r="M390" s="182"/>
      <c r="N390" s="182"/>
      <c r="O390" s="182"/>
      <c r="P390" s="182"/>
      <c r="Q390" s="182"/>
      <c r="R390" s="182"/>
      <c r="S390" s="182"/>
      <c r="T390" s="182"/>
      <c r="U390" s="183"/>
    </row>
    <row r="391" spans="2:21" x14ac:dyDescent="0.25">
      <c r="B391" s="180"/>
      <c r="C391" s="163"/>
      <c r="D391" s="182"/>
      <c r="E391" s="182"/>
      <c r="F391" s="182"/>
      <c r="G391" s="182"/>
      <c r="H391" s="182"/>
      <c r="I391" s="182"/>
      <c r="J391" s="182"/>
      <c r="K391" s="182"/>
      <c r="L391" s="182"/>
      <c r="M391" s="182"/>
      <c r="N391" s="182"/>
      <c r="O391" s="182"/>
      <c r="P391" s="182"/>
      <c r="Q391" s="182"/>
      <c r="R391" s="182"/>
      <c r="S391" s="182"/>
      <c r="T391" s="182"/>
      <c r="U391" s="183"/>
    </row>
    <row r="392" spans="2:21" x14ac:dyDescent="0.25">
      <c r="B392" s="180"/>
      <c r="C392" s="163"/>
      <c r="D392" s="182"/>
      <c r="E392" s="182"/>
      <c r="F392" s="182"/>
      <c r="G392" s="182"/>
      <c r="H392" s="182"/>
      <c r="I392" s="182"/>
      <c r="J392" s="182"/>
      <c r="K392" s="182"/>
      <c r="L392" s="182"/>
      <c r="M392" s="182"/>
      <c r="N392" s="182"/>
      <c r="O392" s="182"/>
      <c r="P392" s="182"/>
      <c r="Q392" s="182"/>
      <c r="R392" s="182"/>
      <c r="S392" s="182"/>
      <c r="T392" s="182"/>
      <c r="U392" s="183"/>
    </row>
    <row r="393" spans="2:21" x14ac:dyDescent="0.25">
      <c r="B393" s="180"/>
      <c r="C393" s="163"/>
      <c r="D393" s="182"/>
      <c r="E393" s="182"/>
      <c r="F393" s="182"/>
      <c r="G393" s="182"/>
      <c r="H393" s="182"/>
      <c r="I393" s="182"/>
      <c r="J393" s="182"/>
      <c r="K393" s="182"/>
      <c r="L393" s="182"/>
      <c r="M393" s="182"/>
      <c r="N393" s="182"/>
      <c r="O393" s="182"/>
      <c r="P393" s="182"/>
      <c r="Q393" s="182"/>
      <c r="R393" s="182"/>
      <c r="S393" s="182"/>
      <c r="T393" s="182"/>
      <c r="U393" s="183"/>
    </row>
    <row r="394" spans="2:21" x14ac:dyDescent="0.25">
      <c r="B394" s="180"/>
      <c r="C394" s="163"/>
      <c r="D394" s="182"/>
      <c r="E394" s="182"/>
      <c r="F394" s="182"/>
      <c r="G394" s="182"/>
      <c r="H394" s="182"/>
      <c r="I394" s="182"/>
      <c r="J394" s="182"/>
      <c r="K394" s="182"/>
      <c r="L394" s="182"/>
      <c r="M394" s="182"/>
      <c r="N394" s="182"/>
      <c r="O394" s="182"/>
      <c r="P394" s="182"/>
      <c r="Q394" s="182"/>
      <c r="R394" s="182"/>
      <c r="S394" s="182"/>
      <c r="T394" s="182"/>
      <c r="U394" s="183"/>
    </row>
    <row r="395" spans="2:21" x14ac:dyDescent="0.25">
      <c r="B395" s="180"/>
      <c r="C395" s="163"/>
      <c r="D395" s="182"/>
      <c r="E395" s="182"/>
      <c r="F395" s="182"/>
      <c r="G395" s="182"/>
      <c r="H395" s="182"/>
      <c r="I395" s="182"/>
      <c r="J395" s="182"/>
      <c r="K395" s="182"/>
      <c r="L395" s="182"/>
      <c r="M395" s="182"/>
      <c r="N395" s="182"/>
      <c r="O395" s="182"/>
      <c r="P395" s="182"/>
      <c r="Q395" s="182"/>
      <c r="R395" s="182"/>
      <c r="S395" s="182"/>
      <c r="T395" s="182"/>
      <c r="U395" s="183"/>
    </row>
    <row r="396" spans="2:21" x14ac:dyDescent="0.25">
      <c r="B396" s="180"/>
      <c r="C396" s="163"/>
      <c r="D396" s="182"/>
      <c r="E396" s="182"/>
      <c r="F396" s="182"/>
      <c r="G396" s="182"/>
      <c r="H396" s="182"/>
      <c r="I396" s="182"/>
      <c r="J396" s="182"/>
      <c r="K396" s="182"/>
      <c r="L396" s="182"/>
      <c r="M396" s="182"/>
      <c r="N396" s="182"/>
      <c r="O396" s="182"/>
      <c r="P396" s="182"/>
      <c r="Q396" s="182"/>
      <c r="R396" s="182"/>
      <c r="S396" s="182"/>
      <c r="T396" s="182"/>
      <c r="U396" s="183"/>
    </row>
    <row r="397" spans="2:21" x14ac:dyDescent="0.25">
      <c r="B397" s="180"/>
      <c r="C397" s="163"/>
      <c r="D397" s="182"/>
      <c r="E397" s="182"/>
      <c r="F397" s="182"/>
      <c r="G397" s="182"/>
      <c r="H397" s="182"/>
      <c r="I397" s="182"/>
      <c r="J397" s="182"/>
      <c r="K397" s="182"/>
      <c r="L397" s="182"/>
      <c r="M397" s="182"/>
      <c r="N397" s="182"/>
      <c r="O397" s="182"/>
      <c r="P397" s="182"/>
      <c r="Q397" s="182"/>
      <c r="R397" s="182"/>
      <c r="S397" s="182"/>
      <c r="T397" s="182"/>
      <c r="U397" s="183"/>
    </row>
    <row r="398" spans="2:21" x14ac:dyDescent="0.25">
      <c r="B398" s="180"/>
      <c r="C398" s="163"/>
      <c r="D398" s="182"/>
      <c r="E398" s="182"/>
      <c r="F398" s="182"/>
      <c r="G398" s="182"/>
      <c r="H398" s="182"/>
      <c r="I398" s="182"/>
      <c r="J398" s="182"/>
      <c r="K398" s="182"/>
      <c r="L398" s="182"/>
      <c r="M398" s="182"/>
      <c r="N398" s="182"/>
      <c r="O398" s="182"/>
      <c r="P398" s="182"/>
      <c r="Q398" s="182"/>
      <c r="R398" s="182"/>
      <c r="S398" s="182"/>
      <c r="T398" s="182"/>
      <c r="U398" s="183"/>
    </row>
    <row r="399" spans="2:21" x14ac:dyDescent="0.25">
      <c r="B399" s="180"/>
      <c r="C399" s="163"/>
      <c r="D399" s="182"/>
      <c r="E399" s="182"/>
      <c r="F399" s="182"/>
      <c r="G399" s="182"/>
      <c r="H399" s="182"/>
      <c r="I399" s="182"/>
      <c r="J399" s="182"/>
      <c r="K399" s="182"/>
      <c r="L399" s="182"/>
      <c r="M399" s="182"/>
      <c r="N399" s="182"/>
      <c r="O399" s="182"/>
      <c r="P399" s="182"/>
      <c r="Q399" s="182"/>
      <c r="R399" s="182"/>
      <c r="S399" s="182"/>
      <c r="T399" s="182"/>
      <c r="U399" s="183"/>
    </row>
    <row r="400" spans="2:21" x14ac:dyDescent="0.25">
      <c r="B400" s="180"/>
      <c r="C400" s="163"/>
      <c r="D400" s="182"/>
      <c r="E400" s="182"/>
      <c r="F400" s="182"/>
      <c r="G400" s="182"/>
      <c r="H400" s="182"/>
      <c r="I400" s="182"/>
      <c r="J400" s="182"/>
      <c r="K400" s="182"/>
      <c r="L400" s="182"/>
      <c r="M400" s="182"/>
      <c r="N400" s="182"/>
      <c r="O400" s="182"/>
      <c r="P400" s="182"/>
      <c r="Q400" s="182"/>
      <c r="R400" s="182"/>
      <c r="S400" s="182"/>
      <c r="T400" s="182"/>
      <c r="U400" s="183"/>
    </row>
    <row r="401" spans="2:21" x14ac:dyDescent="0.25">
      <c r="B401" s="180"/>
      <c r="C401" s="163"/>
      <c r="D401" s="182"/>
      <c r="E401" s="182"/>
      <c r="F401" s="182"/>
      <c r="G401" s="182"/>
      <c r="H401" s="182"/>
      <c r="I401" s="182"/>
      <c r="J401" s="182"/>
      <c r="K401" s="182"/>
      <c r="L401" s="182"/>
      <c r="M401" s="182"/>
      <c r="N401" s="182"/>
      <c r="O401" s="182"/>
      <c r="P401" s="182"/>
      <c r="Q401" s="182"/>
      <c r="R401" s="182"/>
      <c r="S401" s="182"/>
      <c r="T401" s="182"/>
      <c r="U401" s="183"/>
    </row>
    <row r="402" spans="2:21" x14ac:dyDescent="0.25">
      <c r="B402" s="180"/>
      <c r="C402" s="163"/>
      <c r="D402" s="182"/>
      <c r="E402" s="182"/>
      <c r="F402" s="182"/>
      <c r="G402" s="182"/>
      <c r="H402" s="182"/>
      <c r="I402" s="182"/>
      <c r="J402" s="182"/>
      <c r="K402" s="182"/>
      <c r="L402" s="182"/>
      <c r="M402" s="182"/>
      <c r="N402" s="182"/>
      <c r="O402" s="182"/>
      <c r="P402" s="182"/>
      <c r="Q402" s="182"/>
      <c r="R402" s="182"/>
      <c r="S402" s="182"/>
      <c r="T402" s="182"/>
      <c r="U402" s="183"/>
    </row>
    <row r="403" spans="2:21" x14ac:dyDescent="0.25">
      <c r="B403" s="180"/>
      <c r="C403" s="163"/>
      <c r="D403" s="182"/>
      <c r="E403" s="182"/>
      <c r="F403" s="182"/>
      <c r="G403" s="182"/>
      <c r="H403" s="182"/>
      <c r="I403" s="182"/>
      <c r="J403" s="182"/>
      <c r="K403" s="182"/>
      <c r="L403" s="182"/>
      <c r="M403" s="182"/>
      <c r="N403" s="182"/>
      <c r="O403" s="182"/>
      <c r="P403" s="182"/>
      <c r="Q403" s="182"/>
      <c r="R403" s="182"/>
      <c r="S403" s="182"/>
      <c r="T403" s="182"/>
      <c r="U403" s="183"/>
    </row>
    <row r="404" spans="2:21" x14ac:dyDescent="0.25">
      <c r="B404" s="180"/>
      <c r="C404" s="163"/>
      <c r="D404" s="182"/>
      <c r="E404" s="182"/>
      <c r="F404" s="182"/>
      <c r="G404" s="182"/>
      <c r="H404" s="182"/>
      <c r="I404" s="182"/>
      <c r="J404" s="182"/>
      <c r="K404" s="182"/>
      <c r="L404" s="182"/>
      <c r="M404" s="182"/>
      <c r="N404" s="182"/>
      <c r="O404" s="182"/>
      <c r="P404" s="182"/>
      <c r="Q404" s="182"/>
      <c r="R404" s="182"/>
      <c r="S404" s="182"/>
      <c r="T404" s="182"/>
      <c r="U404" s="183"/>
    </row>
    <row r="405" spans="2:21" x14ac:dyDescent="0.25">
      <c r="B405" s="180"/>
      <c r="C405" s="163"/>
      <c r="D405" s="182"/>
      <c r="E405" s="182"/>
      <c r="F405" s="182"/>
      <c r="G405" s="182"/>
      <c r="H405" s="182"/>
      <c r="I405" s="182"/>
      <c r="J405" s="182"/>
      <c r="K405" s="182"/>
      <c r="L405" s="182"/>
      <c r="M405" s="182"/>
      <c r="N405" s="182"/>
      <c r="O405" s="182"/>
      <c r="P405" s="182"/>
      <c r="Q405" s="182"/>
      <c r="R405" s="182"/>
      <c r="S405" s="182"/>
      <c r="T405" s="182"/>
      <c r="U405" s="183"/>
    </row>
    <row r="406" spans="2:21" x14ac:dyDescent="0.25">
      <c r="B406" s="180"/>
      <c r="C406" s="163"/>
      <c r="D406" s="182"/>
      <c r="E406" s="182"/>
      <c r="F406" s="182"/>
      <c r="G406" s="182"/>
      <c r="H406" s="182"/>
      <c r="I406" s="182"/>
      <c r="J406" s="182"/>
      <c r="K406" s="182"/>
      <c r="L406" s="182"/>
      <c r="M406" s="182"/>
      <c r="N406" s="182"/>
      <c r="O406" s="182"/>
      <c r="P406" s="182"/>
      <c r="Q406" s="182"/>
      <c r="R406" s="182"/>
      <c r="S406" s="182"/>
      <c r="T406" s="182"/>
      <c r="U406" s="183"/>
    </row>
    <row r="407" spans="2:21" x14ac:dyDescent="0.25">
      <c r="B407" s="180"/>
      <c r="C407" s="163"/>
      <c r="D407" s="182"/>
      <c r="E407" s="182"/>
      <c r="F407" s="182"/>
      <c r="G407" s="182"/>
      <c r="H407" s="182"/>
      <c r="I407" s="182"/>
      <c r="J407" s="182"/>
      <c r="K407" s="182"/>
      <c r="L407" s="182"/>
      <c r="M407" s="182"/>
      <c r="N407" s="182"/>
      <c r="O407" s="182"/>
      <c r="P407" s="182"/>
      <c r="Q407" s="182"/>
      <c r="R407" s="182"/>
      <c r="S407" s="182"/>
      <c r="T407" s="182"/>
      <c r="U407" s="183"/>
    </row>
    <row r="408" spans="2:21" x14ac:dyDescent="0.25">
      <c r="B408" s="180"/>
      <c r="C408" s="163"/>
      <c r="D408" s="182"/>
      <c r="E408" s="182"/>
      <c r="F408" s="182"/>
      <c r="G408" s="182"/>
      <c r="H408" s="182"/>
      <c r="I408" s="182"/>
      <c r="J408" s="182"/>
      <c r="K408" s="182"/>
      <c r="L408" s="182"/>
      <c r="M408" s="182"/>
      <c r="N408" s="182"/>
      <c r="O408" s="182"/>
      <c r="P408" s="182"/>
      <c r="Q408" s="182"/>
      <c r="R408" s="182"/>
      <c r="S408" s="182"/>
      <c r="T408" s="182"/>
      <c r="U408" s="183"/>
    </row>
    <row r="409" spans="2:21" x14ac:dyDescent="0.25">
      <c r="B409" s="180"/>
      <c r="C409" s="163"/>
      <c r="D409" s="182"/>
      <c r="E409" s="182"/>
      <c r="F409" s="182"/>
      <c r="G409" s="182"/>
      <c r="H409" s="182"/>
      <c r="I409" s="182"/>
      <c r="J409" s="182"/>
      <c r="K409" s="182"/>
      <c r="L409" s="182"/>
      <c r="M409" s="182"/>
      <c r="N409" s="182"/>
      <c r="O409" s="182"/>
      <c r="P409" s="182"/>
      <c r="Q409" s="182"/>
      <c r="R409" s="182"/>
      <c r="S409" s="182"/>
      <c r="T409" s="182"/>
      <c r="U409" s="183"/>
    </row>
    <row r="410" spans="2:21" x14ac:dyDescent="0.25">
      <c r="B410" s="180"/>
      <c r="C410" s="163"/>
      <c r="D410" s="182"/>
      <c r="E410" s="182"/>
      <c r="F410" s="182"/>
      <c r="G410" s="182"/>
      <c r="H410" s="182"/>
      <c r="I410" s="182"/>
      <c r="J410" s="182"/>
      <c r="K410" s="182"/>
      <c r="L410" s="182"/>
      <c r="M410" s="182"/>
      <c r="N410" s="182"/>
      <c r="O410" s="182"/>
      <c r="P410" s="182"/>
      <c r="Q410" s="182"/>
      <c r="R410" s="182"/>
      <c r="S410" s="182"/>
      <c r="T410" s="182"/>
      <c r="U410" s="183"/>
    </row>
    <row r="411" spans="2:21" x14ac:dyDescent="0.25">
      <c r="B411" s="180"/>
      <c r="C411" s="163"/>
      <c r="D411" s="182"/>
      <c r="E411" s="182"/>
      <c r="F411" s="182"/>
      <c r="G411" s="182"/>
      <c r="H411" s="182"/>
      <c r="I411" s="182"/>
      <c r="J411" s="182"/>
      <c r="K411" s="182"/>
      <c r="L411" s="182"/>
      <c r="M411" s="182"/>
      <c r="N411" s="182"/>
      <c r="O411" s="182"/>
      <c r="P411" s="182"/>
      <c r="Q411" s="182"/>
      <c r="R411" s="182"/>
      <c r="S411" s="182"/>
      <c r="T411" s="182"/>
      <c r="U411" s="183"/>
    </row>
    <row r="412" spans="2:21" x14ac:dyDescent="0.25">
      <c r="B412" s="180"/>
      <c r="C412" s="163"/>
      <c r="D412" s="182"/>
      <c r="E412" s="182"/>
      <c r="F412" s="182"/>
      <c r="G412" s="182"/>
      <c r="H412" s="182"/>
      <c r="I412" s="182"/>
      <c r="J412" s="182"/>
      <c r="K412" s="182"/>
      <c r="L412" s="182"/>
      <c r="M412" s="182"/>
      <c r="N412" s="182"/>
      <c r="O412" s="182"/>
      <c r="P412" s="182"/>
      <c r="Q412" s="182"/>
      <c r="R412" s="182"/>
      <c r="S412" s="182"/>
      <c r="T412" s="182"/>
      <c r="U412" s="183"/>
    </row>
    <row r="413" spans="2:21" x14ac:dyDescent="0.25">
      <c r="B413" s="180"/>
      <c r="C413" s="163"/>
      <c r="D413" s="182"/>
      <c r="E413" s="182"/>
      <c r="F413" s="182"/>
      <c r="G413" s="182"/>
      <c r="H413" s="182"/>
      <c r="I413" s="182"/>
      <c r="J413" s="182"/>
      <c r="K413" s="182"/>
      <c r="L413" s="182"/>
      <c r="M413" s="182"/>
      <c r="N413" s="182"/>
      <c r="O413" s="182"/>
      <c r="P413" s="182"/>
      <c r="Q413" s="182"/>
      <c r="R413" s="182"/>
      <c r="S413" s="182"/>
      <c r="T413" s="182"/>
      <c r="U413" s="183"/>
    </row>
    <row r="414" spans="2:21" x14ac:dyDescent="0.25">
      <c r="B414" s="180"/>
      <c r="C414" s="163"/>
      <c r="D414" s="182"/>
      <c r="E414" s="182"/>
      <c r="F414" s="182"/>
      <c r="G414" s="182"/>
      <c r="H414" s="182"/>
      <c r="I414" s="182"/>
      <c r="J414" s="182"/>
      <c r="K414" s="182"/>
      <c r="L414" s="182"/>
      <c r="M414" s="182"/>
      <c r="N414" s="182"/>
      <c r="O414" s="182"/>
      <c r="P414" s="182"/>
      <c r="Q414" s="182"/>
      <c r="R414" s="182"/>
      <c r="S414" s="182"/>
      <c r="T414" s="182"/>
      <c r="U414" s="183"/>
    </row>
    <row r="415" spans="2:21" x14ac:dyDescent="0.25">
      <c r="B415" s="180"/>
      <c r="C415" s="163"/>
      <c r="D415" s="182"/>
      <c r="E415" s="182"/>
      <c r="F415" s="182"/>
      <c r="G415" s="182"/>
      <c r="H415" s="182"/>
      <c r="I415" s="182"/>
      <c r="J415" s="182"/>
      <c r="K415" s="182"/>
      <c r="L415" s="182"/>
      <c r="M415" s="182"/>
      <c r="N415" s="182"/>
      <c r="O415" s="182"/>
      <c r="P415" s="182"/>
      <c r="Q415" s="182"/>
      <c r="R415" s="182"/>
      <c r="S415" s="182"/>
      <c r="T415" s="182"/>
      <c r="U415" s="183"/>
    </row>
    <row r="416" spans="2:21" x14ac:dyDescent="0.25">
      <c r="B416" s="180"/>
      <c r="C416" s="163"/>
      <c r="D416" s="182"/>
      <c r="E416" s="182"/>
      <c r="F416" s="182"/>
      <c r="G416" s="182"/>
      <c r="H416" s="182"/>
      <c r="I416" s="182"/>
      <c r="J416" s="182"/>
      <c r="K416" s="182"/>
      <c r="L416" s="182"/>
      <c r="M416" s="182"/>
      <c r="N416" s="182"/>
      <c r="O416" s="182"/>
      <c r="P416" s="182"/>
      <c r="Q416" s="182"/>
      <c r="R416" s="182"/>
      <c r="S416" s="182"/>
      <c r="T416" s="182"/>
      <c r="U416" s="183"/>
    </row>
    <row r="417" spans="2:21" x14ac:dyDescent="0.25">
      <c r="B417" s="180"/>
      <c r="C417" s="163"/>
      <c r="D417" s="182"/>
      <c r="E417" s="182"/>
      <c r="F417" s="182"/>
      <c r="G417" s="182"/>
      <c r="H417" s="182"/>
      <c r="I417" s="182"/>
      <c r="J417" s="182"/>
      <c r="K417" s="182"/>
      <c r="L417" s="182"/>
      <c r="M417" s="182"/>
      <c r="N417" s="182"/>
      <c r="O417" s="182"/>
      <c r="P417" s="182"/>
      <c r="Q417" s="182"/>
      <c r="R417" s="182"/>
      <c r="S417" s="182"/>
      <c r="T417" s="182"/>
      <c r="U417" s="183"/>
    </row>
    <row r="418" spans="2:21" x14ac:dyDescent="0.25">
      <c r="B418" s="180"/>
      <c r="C418" s="163"/>
      <c r="D418" s="182"/>
      <c r="E418" s="182"/>
      <c r="F418" s="182"/>
      <c r="G418" s="182"/>
      <c r="H418" s="182"/>
      <c r="I418" s="182"/>
      <c r="J418" s="182"/>
      <c r="K418" s="182"/>
      <c r="L418" s="182"/>
      <c r="M418" s="182"/>
      <c r="N418" s="182"/>
      <c r="O418" s="182"/>
      <c r="P418" s="182"/>
      <c r="Q418" s="182"/>
      <c r="R418" s="182"/>
      <c r="S418" s="182"/>
      <c r="T418" s="182"/>
      <c r="U418" s="183"/>
    </row>
    <row r="419" spans="2:21" x14ac:dyDescent="0.25">
      <c r="B419" s="180"/>
      <c r="C419" s="163"/>
      <c r="D419" s="182"/>
      <c r="E419" s="182"/>
      <c r="F419" s="182"/>
      <c r="G419" s="182"/>
      <c r="H419" s="182"/>
      <c r="I419" s="182"/>
      <c r="J419" s="182"/>
      <c r="K419" s="182"/>
      <c r="L419" s="182"/>
      <c r="M419" s="182"/>
      <c r="N419" s="182"/>
      <c r="O419" s="182"/>
      <c r="P419" s="182"/>
      <c r="Q419" s="182"/>
      <c r="R419" s="182"/>
      <c r="S419" s="182"/>
      <c r="T419" s="182"/>
      <c r="U419" s="183"/>
    </row>
    <row r="420" spans="2:21" x14ac:dyDescent="0.25">
      <c r="B420" s="180"/>
      <c r="C420" s="163"/>
      <c r="D420" s="182"/>
      <c r="E420" s="182"/>
      <c r="F420" s="182"/>
      <c r="G420" s="182"/>
      <c r="H420" s="182"/>
      <c r="I420" s="182"/>
      <c r="J420" s="182"/>
      <c r="K420" s="182"/>
      <c r="L420" s="182"/>
      <c r="M420" s="182"/>
      <c r="N420" s="182"/>
      <c r="O420" s="182"/>
      <c r="P420" s="182"/>
      <c r="Q420" s="182"/>
      <c r="R420" s="182"/>
      <c r="S420" s="182"/>
      <c r="T420" s="182"/>
      <c r="U420" s="183"/>
    </row>
    <row r="421" spans="2:21" x14ac:dyDescent="0.25">
      <c r="B421" s="180"/>
      <c r="C421" s="163"/>
      <c r="D421" s="182"/>
      <c r="E421" s="182"/>
      <c r="F421" s="182"/>
      <c r="G421" s="182"/>
      <c r="H421" s="182"/>
      <c r="I421" s="182"/>
      <c r="J421" s="182"/>
      <c r="K421" s="182"/>
      <c r="L421" s="182"/>
      <c r="M421" s="182"/>
      <c r="N421" s="182"/>
      <c r="O421" s="182"/>
      <c r="P421" s="182"/>
      <c r="Q421" s="182"/>
      <c r="R421" s="182"/>
      <c r="S421" s="182"/>
      <c r="T421" s="182"/>
      <c r="U421" s="183"/>
    </row>
    <row r="422" spans="2:21" x14ac:dyDescent="0.25">
      <c r="B422" s="180"/>
      <c r="C422" s="163"/>
      <c r="D422" s="182"/>
      <c r="E422" s="182"/>
      <c r="F422" s="182"/>
      <c r="G422" s="182"/>
      <c r="H422" s="182"/>
      <c r="I422" s="182"/>
      <c r="J422" s="182"/>
      <c r="K422" s="182"/>
      <c r="L422" s="182"/>
      <c r="M422" s="182"/>
      <c r="N422" s="182"/>
      <c r="O422" s="182"/>
      <c r="P422" s="182"/>
      <c r="Q422" s="182"/>
      <c r="R422" s="182"/>
      <c r="S422" s="182"/>
      <c r="T422" s="182"/>
      <c r="U422" s="183"/>
    </row>
    <row r="423" spans="2:21" x14ac:dyDescent="0.25">
      <c r="B423" s="180"/>
      <c r="C423" s="163"/>
      <c r="D423" s="182"/>
      <c r="E423" s="182"/>
      <c r="F423" s="182"/>
      <c r="G423" s="182"/>
      <c r="H423" s="182"/>
      <c r="I423" s="182"/>
      <c r="J423" s="182"/>
      <c r="K423" s="182"/>
      <c r="L423" s="182"/>
      <c r="M423" s="182"/>
      <c r="N423" s="182"/>
      <c r="O423" s="182"/>
      <c r="P423" s="182"/>
      <c r="Q423" s="182"/>
      <c r="R423" s="182"/>
      <c r="S423" s="182"/>
      <c r="T423" s="182"/>
      <c r="U423" s="183"/>
    </row>
    <row r="424" spans="2:21" x14ac:dyDescent="0.25">
      <c r="B424" s="180"/>
      <c r="C424" s="163"/>
      <c r="D424" s="182"/>
      <c r="E424" s="182"/>
      <c r="F424" s="182"/>
      <c r="G424" s="182"/>
      <c r="H424" s="182"/>
      <c r="I424" s="182"/>
      <c r="J424" s="182"/>
      <c r="K424" s="182"/>
      <c r="L424" s="182"/>
      <c r="M424" s="182"/>
      <c r="N424" s="182"/>
      <c r="O424" s="182"/>
      <c r="P424" s="182"/>
      <c r="Q424" s="182"/>
      <c r="R424" s="182"/>
      <c r="S424" s="182"/>
      <c r="T424" s="182"/>
      <c r="U424" s="183"/>
    </row>
    <row r="425" spans="2:21" x14ac:dyDescent="0.25">
      <c r="B425" s="180"/>
      <c r="C425" s="163"/>
      <c r="D425" s="182"/>
      <c r="E425" s="182"/>
      <c r="F425" s="182"/>
      <c r="G425" s="182"/>
      <c r="H425" s="182"/>
      <c r="I425" s="182"/>
      <c r="J425" s="182"/>
      <c r="K425" s="182"/>
      <c r="L425" s="182"/>
      <c r="M425" s="182"/>
      <c r="N425" s="182"/>
      <c r="O425" s="182"/>
      <c r="P425" s="182"/>
      <c r="Q425" s="182"/>
      <c r="R425" s="182"/>
      <c r="S425" s="182"/>
      <c r="T425" s="182"/>
      <c r="U425" s="183"/>
    </row>
    <row r="426" spans="2:21" x14ac:dyDescent="0.25">
      <c r="B426" s="180"/>
      <c r="C426" s="163"/>
      <c r="D426" s="182"/>
      <c r="E426" s="182"/>
      <c r="F426" s="182"/>
      <c r="G426" s="182"/>
      <c r="H426" s="182"/>
      <c r="I426" s="182"/>
      <c r="J426" s="182"/>
      <c r="K426" s="182"/>
      <c r="L426" s="182"/>
      <c r="M426" s="182"/>
      <c r="N426" s="182"/>
      <c r="O426" s="182"/>
      <c r="P426" s="182"/>
      <c r="Q426" s="182"/>
      <c r="R426" s="182"/>
      <c r="S426" s="182"/>
      <c r="T426" s="182"/>
      <c r="U426" s="183"/>
    </row>
    <row r="427" spans="2:21" x14ac:dyDescent="0.25">
      <c r="B427" s="180"/>
      <c r="C427" s="163"/>
      <c r="D427" s="182"/>
      <c r="E427" s="182"/>
      <c r="F427" s="182"/>
      <c r="G427" s="182"/>
      <c r="H427" s="182"/>
      <c r="I427" s="182"/>
      <c r="J427" s="182"/>
      <c r="K427" s="182"/>
      <c r="L427" s="182"/>
      <c r="M427" s="182"/>
      <c r="N427" s="182"/>
      <c r="O427" s="182"/>
      <c r="P427" s="182"/>
      <c r="Q427" s="182"/>
      <c r="R427" s="182"/>
      <c r="S427" s="182"/>
      <c r="T427" s="182"/>
      <c r="U427" s="183"/>
    </row>
    <row r="428" spans="2:21" x14ac:dyDescent="0.25">
      <c r="B428" s="180"/>
      <c r="C428" s="163"/>
      <c r="D428" s="182"/>
      <c r="E428" s="182"/>
      <c r="F428" s="182"/>
      <c r="G428" s="182"/>
      <c r="H428" s="182"/>
      <c r="I428" s="182"/>
      <c r="J428" s="182"/>
      <c r="K428" s="182"/>
      <c r="L428" s="182"/>
      <c r="M428" s="182"/>
      <c r="N428" s="182"/>
      <c r="O428" s="182"/>
      <c r="P428" s="182"/>
      <c r="Q428" s="182"/>
      <c r="R428" s="182"/>
      <c r="S428" s="182"/>
      <c r="T428" s="182"/>
      <c r="U428" s="183"/>
    </row>
    <row r="429" spans="2:21" x14ac:dyDescent="0.25">
      <c r="B429" s="180"/>
      <c r="C429" s="163"/>
      <c r="D429" s="182"/>
      <c r="E429" s="182"/>
      <c r="F429" s="182"/>
      <c r="G429" s="182"/>
      <c r="H429" s="182"/>
      <c r="I429" s="182"/>
      <c r="J429" s="182"/>
      <c r="K429" s="182"/>
      <c r="L429" s="182"/>
      <c r="M429" s="182"/>
      <c r="N429" s="182"/>
      <c r="O429" s="182"/>
      <c r="P429" s="182"/>
      <c r="Q429" s="182"/>
      <c r="R429" s="182"/>
      <c r="S429" s="182"/>
      <c r="T429" s="182"/>
      <c r="U429" s="183"/>
    </row>
    <row r="430" spans="2:21" x14ac:dyDescent="0.25">
      <c r="B430" s="180"/>
      <c r="C430" s="163"/>
      <c r="D430" s="182"/>
      <c r="E430" s="182"/>
      <c r="F430" s="182"/>
      <c r="G430" s="182"/>
      <c r="H430" s="182"/>
      <c r="I430" s="182"/>
      <c r="J430" s="182"/>
      <c r="K430" s="182"/>
      <c r="L430" s="182"/>
      <c r="M430" s="182"/>
      <c r="N430" s="182"/>
      <c r="O430" s="182"/>
      <c r="P430" s="182"/>
      <c r="Q430" s="182"/>
      <c r="R430" s="182"/>
      <c r="S430" s="182"/>
      <c r="T430" s="182"/>
      <c r="U430" s="183"/>
    </row>
    <row r="431" spans="2:21" x14ac:dyDescent="0.25">
      <c r="B431" s="180"/>
      <c r="C431" s="163"/>
      <c r="D431" s="182"/>
      <c r="E431" s="182"/>
      <c r="F431" s="182"/>
      <c r="G431" s="182"/>
      <c r="H431" s="182"/>
      <c r="I431" s="182"/>
      <c r="J431" s="182"/>
      <c r="K431" s="182"/>
      <c r="L431" s="182"/>
      <c r="M431" s="182"/>
      <c r="N431" s="182"/>
      <c r="O431" s="182"/>
      <c r="P431" s="182"/>
      <c r="Q431" s="182"/>
      <c r="R431" s="182"/>
      <c r="S431" s="182"/>
      <c r="T431" s="182"/>
      <c r="U431" s="183"/>
    </row>
    <row r="432" spans="2:21" x14ac:dyDescent="0.25">
      <c r="B432" s="180"/>
      <c r="C432" s="163"/>
      <c r="D432" s="182"/>
      <c r="E432" s="182"/>
      <c r="F432" s="182"/>
      <c r="G432" s="182"/>
      <c r="H432" s="182"/>
      <c r="I432" s="182"/>
      <c r="J432" s="182"/>
      <c r="K432" s="182"/>
      <c r="L432" s="182"/>
      <c r="M432" s="182"/>
      <c r="N432" s="182"/>
      <c r="O432" s="182"/>
      <c r="P432" s="182"/>
      <c r="Q432" s="182"/>
      <c r="R432" s="182"/>
      <c r="S432" s="182"/>
      <c r="T432" s="182"/>
      <c r="U432" s="183"/>
    </row>
    <row r="433" spans="2:21" x14ac:dyDescent="0.25">
      <c r="B433" s="180"/>
      <c r="C433" s="163"/>
      <c r="D433" s="182"/>
      <c r="E433" s="182"/>
      <c r="F433" s="182"/>
      <c r="G433" s="182"/>
      <c r="H433" s="182"/>
      <c r="I433" s="182"/>
      <c r="J433" s="182"/>
      <c r="K433" s="182"/>
      <c r="L433" s="182"/>
      <c r="M433" s="182"/>
      <c r="N433" s="182"/>
      <c r="O433" s="182"/>
      <c r="P433" s="182"/>
      <c r="Q433" s="182"/>
      <c r="R433" s="182"/>
      <c r="S433" s="182"/>
      <c r="T433" s="182"/>
      <c r="U433" s="183"/>
    </row>
    <row r="434" spans="2:21" x14ac:dyDescent="0.25">
      <c r="B434" s="180"/>
      <c r="C434" s="163"/>
      <c r="D434" s="182"/>
      <c r="E434" s="182"/>
      <c r="F434" s="182"/>
      <c r="G434" s="182"/>
      <c r="H434" s="182"/>
      <c r="I434" s="182"/>
      <c r="J434" s="182"/>
      <c r="K434" s="182"/>
      <c r="L434" s="182"/>
      <c r="M434" s="182"/>
      <c r="N434" s="182"/>
      <c r="O434" s="182"/>
      <c r="P434" s="182"/>
      <c r="Q434" s="182"/>
      <c r="R434" s="182"/>
      <c r="S434" s="182"/>
      <c r="T434" s="182"/>
      <c r="U434" s="183"/>
    </row>
    <row r="435" spans="2:21" x14ac:dyDescent="0.25">
      <c r="B435" s="180"/>
      <c r="C435" s="163"/>
      <c r="D435" s="182"/>
      <c r="E435" s="182"/>
      <c r="F435" s="182"/>
      <c r="G435" s="182"/>
      <c r="H435" s="182"/>
      <c r="I435" s="182"/>
      <c r="J435" s="182"/>
      <c r="K435" s="182"/>
      <c r="L435" s="182"/>
      <c r="M435" s="182"/>
      <c r="N435" s="182"/>
      <c r="O435" s="182"/>
      <c r="P435" s="182"/>
      <c r="Q435" s="182"/>
      <c r="R435" s="182"/>
      <c r="S435" s="182"/>
      <c r="T435" s="182"/>
      <c r="U435" s="183"/>
    </row>
    <row r="436" spans="2:21" x14ac:dyDescent="0.25">
      <c r="B436" s="180"/>
      <c r="C436" s="163"/>
      <c r="D436" s="182"/>
      <c r="E436" s="182"/>
      <c r="F436" s="182"/>
      <c r="G436" s="182"/>
      <c r="H436" s="182"/>
      <c r="I436" s="182"/>
      <c r="J436" s="182"/>
      <c r="K436" s="182"/>
      <c r="L436" s="182"/>
      <c r="M436" s="182"/>
      <c r="N436" s="182"/>
      <c r="O436" s="182"/>
      <c r="P436" s="182"/>
      <c r="Q436" s="182"/>
      <c r="R436" s="182"/>
      <c r="S436" s="182"/>
      <c r="T436" s="182"/>
      <c r="U436" s="183"/>
    </row>
    <row r="437" spans="2:21" x14ac:dyDescent="0.25">
      <c r="B437" s="180"/>
      <c r="C437" s="163"/>
      <c r="D437" s="182"/>
      <c r="E437" s="182"/>
      <c r="F437" s="182"/>
      <c r="G437" s="182"/>
      <c r="H437" s="182"/>
      <c r="I437" s="182"/>
      <c r="J437" s="182"/>
      <c r="K437" s="182"/>
      <c r="L437" s="182"/>
      <c r="M437" s="182"/>
      <c r="N437" s="182"/>
      <c r="O437" s="182"/>
      <c r="P437" s="182"/>
      <c r="Q437" s="182"/>
      <c r="R437" s="182"/>
      <c r="S437" s="182"/>
      <c r="T437" s="182"/>
      <c r="U437" s="183"/>
    </row>
    <row r="438" spans="2:21" x14ac:dyDescent="0.25">
      <c r="B438" s="180"/>
      <c r="C438" s="163"/>
      <c r="D438" s="182"/>
      <c r="E438" s="182"/>
      <c r="F438" s="182"/>
      <c r="G438" s="182"/>
      <c r="H438" s="182"/>
      <c r="I438" s="182"/>
      <c r="J438" s="182"/>
      <c r="K438" s="182"/>
      <c r="L438" s="182"/>
      <c r="M438" s="182"/>
      <c r="N438" s="182"/>
      <c r="O438" s="182"/>
      <c r="P438" s="182"/>
      <c r="Q438" s="182"/>
      <c r="R438" s="182"/>
      <c r="S438" s="182"/>
      <c r="T438" s="182"/>
      <c r="U438" s="183"/>
    </row>
    <row r="439" spans="2:21" x14ac:dyDescent="0.25">
      <c r="B439" s="180"/>
      <c r="C439" s="163"/>
      <c r="D439" s="182"/>
      <c r="E439" s="182"/>
      <c r="F439" s="182"/>
      <c r="G439" s="182"/>
      <c r="H439" s="182"/>
      <c r="I439" s="182"/>
      <c r="J439" s="182"/>
      <c r="K439" s="182"/>
      <c r="L439" s="182"/>
      <c r="M439" s="182"/>
      <c r="N439" s="182"/>
      <c r="O439" s="182"/>
      <c r="P439" s="182"/>
      <c r="Q439" s="182"/>
      <c r="R439" s="182"/>
      <c r="S439" s="182"/>
      <c r="T439" s="182"/>
      <c r="U439" s="183"/>
    </row>
    <row r="440" spans="2:21" x14ac:dyDescent="0.25">
      <c r="B440" s="180"/>
      <c r="C440" s="163"/>
      <c r="D440" s="182"/>
      <c r="E440" s="182"/>
      <c r="F440" s="182"/>
      <c r="G440" s="182"/>
      <c r="H440" s="182"/>
      <c r="I440" s="182"/>
      <c r="J440" s="182"/>
      <c r="K440" s="182"/>
      <c r="L440" s="182"/>
      <c r="M440" s="182"/>
      <c r="N440" s="182"/>
      <c r="O440" s="182"/>
      <c r="P440" s="182"/>
      <c r="Q440" s="182"/>
      <c r="R440" s="182"/>
      <c r="S440" s="182"/>
      <c r="T440" s="182"/>
      <c r="U440" s="183"/>
    </row>
    <row r="441" spans="2:21" x14ac:dyDescent="0.25">
      <c r="B441" s="180"/>
      <c r="C441" s="163"/>
      <c r="D441" s="182"/>
      <c r="E441" s="182"/>
      <c r="F441" s="182"/>
      <c r="G441" s="182"/>
      <c r="H441" s="182"/>
      <c r="I441" s="182"/>
      <c r="J441" s="182"/>
      <c r="K441" s="182"/>
      <c r="L441" s="182"/>
      <c r="M441" s="182"/>
      <c r="N441" s="182"/>
      <c r="O441" s="182"/>
      <c r="P441" s="182"/>
      <c r="Q441" s="182"/>
      <c r="R441" s="182"/>
      <c r="S441" s="182"/>
      <c r="T441" s="182"/>
      <c r="U441" s="183"/>
    </row>
    <row r="442" spans="2:21" x14ac:dyDescent="0.25">
      <c r="B442" s="180"/>
      <c r="C442" s="163"/>
      <c r="D442" s="182"/>
      <c r="E442" s="182"/>
      <c r="F442" s="182"/>
      <c r="G442" s="182"/>
      <c r="H442" s="182"/>
      <c r="I442" s="182"/>
      <c r="J442" s="182"/>
      <c r="K442" s="182"/>
      <c r="L442" s="182"/>
      <c r="M442" s="182"/>
      <c r="N442" s="182"/>
      <c r="O442" s="182"/>
      <c r="P442" s="182"/>
      <c r="Q442" s="182"/>
      <c r="R442" s="182"/>
      <c r="S442" s="182"/>
      <c r="T442" s="182"/>
      <c r="U442" s="183"/>
    </row>
    <row r="443" spans="2:21" x14ac:dyDescent="0.25">
      <c r="B443" s="180"/>
      <c r="C443" s="163"/>
      <c r="D443" s="182"/>
      <c r="E443" s="182"/>
      <c r="F443" s="182"/>
      <c r="G443" s="182"/>
      <c r="H443" s="182"/>
      <c r="I443" s="182"/>
      <c r="J443" s="182"/>
      <c r="K443" s="182"/>
      <c r="L443" s="182"/>
      <c r="M443" s="182"/>
      <c r="N443" s="182"/>
      <c r="O443" s="182"/>
      <c r="P443" s="182"/>
      <c r="Q443" s="182"/>
      <c r="R443" s="182"/>
      <c r="S443" s="182"/>
      <c r="T443" s="182"/>
      <c r="U443" s="183"/>
    </row>
    <row r="444" spans="2:21" x14ac:dyDescent="0.25">
      <c r="B444" s="180"/>
      <c r="C444" s="163"/>
      <c r="D444" s="182"/>
      <c r="E444" s="182"/>
      <c r="F444" s="182"/>
      <c r="G444" s="182"/>
      <c r="H444" s="182"/>
      <c r="I444" s="182"/>
      <c r="J444" s="182"/>
      <c r="K444" s="182"/>
      <c r="L444" s="182"/>
      <c r="M444" s="182"/>
      <c r="N444" s="182"/>
      <c r="O444" s="182"/>
      <c r="P444" s="182"/>
      <c r="Q444" s="182"/>
      <c r="R444" s="182"/>
      <c r="S444" s="182"/>
      <c r="T444" s="182"/>
      <c r="U444" s="183"/>
    </row>
    <row r="445" spans="2:21" x14ac:dyDescent="0.25">
      <c r="B445" s="180"/>
      <c r="C445" s="163"/>
      <c r="D445" s="182"/>
      <c r="E445" s="182"/>
      <c r="F445" s="182"/>
      <c r="G445" s="182"/>
      <c r="H445" s="182"/>
      <c r="I445" s="182"/>
      <c r="J445" s="182"/>
      <c r="K445" s="182"/>
      <c r="L445" s="182"/>
      <c r="M445" s="182"/>
      <c r="N445" s="182"/>
      <c r="O445" s="182"/>
      <c r="P445" s="182"/>
      <c r="Q445" s="182"/>
      <c r="R445" s="182"/>
      <c r="S445" s="182"/>
      <c r="T445" s="182"/>
      <c r="U445" s="183"/>
    </row>
    <row r="446" spans="2:21" x14ac:dyDescent="0.25">
      <c r="B446" s="180"/>
      <c r="C446" s="163"/>
      <c r="D446" s="182"/>
      <c r="E446" s="182"/>
      <c r="F446" s="182"/>
      <c r="G446" s="182"/>
      <c r="H446" s="182"/>
      <c r="I446" s="182"/>
      <c r="J446" s="182"/>
      <c r="K446" s="182"/>
      <c r="L446" s="182"/>
      <c r="M446" s="182"/>
      <c r="N446" s="182"/>
      <c r="O446" s="182"/>
      <c r="P446" s="182"/>
      <c r="Q446" s="182"/>
      <c r="R446" s="182"/>
      <c r="S446" s="182"/>
      <c r="T446" s="182"/>
      <c r="U446" s="183"/>
    </row>
    <row r="447" spans="2:21" x14ac:dyDescent="0.25">
      <c r="B447" s="180"/>
      <c r="C447" s="163"/>
      <c r="D447" s="182"/>
      <c r="E447" s="182"/>
      <c r="F447" s="182"/>
      <c r="G447" s="182"/>
      <c r="H447" s="182"/>
      <c r="I447" s="182"/>
      <c r="J447" s="182"/>
      <c r="K447" s="182"/>
      <c r="L447" s="182"/>
      <c r="M447" s="182"/>
      <c r="N447" s="182"/>
      <c r="O447" s="182"/>
      <c r="P447" s="182"/>
      <c r="Q447" s="182"/>
      <c r="R447" s="182"/>
      <c r="S447" s="182"/>
      <c r="T447" s="182"/>
      <c r="U447" s="183"/>
    </row>
    <row r="448" spans="2:21" x14ac:dyDescent="0.25">
      <c r="B448" s="180"/>
      <c r="C448" s="163"/>
      <c r="D448" s="182"/>
      <c r="E448" s="182"/>
      <c r="F448" s="182"/>
      <c r="G448" s="182"/>
      <c r="H448" s="182"/>
      <c r="I448" s="182"/>
      <c r="J448" s="182"/>
      <c r="K448" s="182"/>
      <c r="L448" s="182"/>
      <c r="M448" s="182"/>
      <c r="N448" s="182"/>
      <c r="O448" s="182"/>
      <c r="P448" s="182"/>
      <c r="Q448" s="182"/>
      <c r="R448" s="182"/>
      <c r="S448" s="182"/>
      <c r="T448" s="182"/>
      <c r="U448" s="183"/>
    </row>
    <row r="449" spans="2:21" x14ac:dyDescent="0.25">
      <c r="B449" s="180"/>
      <c r="C449" s="163"/>
      <c r="D449" s="182"/>
      <c r="E449" s="182"/>
      <c r="F449" s="182"/>
      <c r="G449" s="182"/>
      <c r="H449" s="182"/>
      <c r="I449" s="182"/>
      <c r="J449" s="182"/>
      <c r="K449" s="182"/>
      <c r="L449" s="182"/>
      <c r="M449" s="182"/>
      <c r="N449" s="182"/>
      <c r="O449" s="182"/>
      <c r="P449" s="182"/>
      <c r="Q449" s="182"/>
      <c r="R449" s="182"/>
      <c r="S449" s="182"/>
      <c r="T449" s="182"/>
      <c r="U449" s="183"/>
    </row>
    <row r="450" spans="2:21" x14ac:dyDescent="0.25">
      <c r="B450" s="180"/>
      <c r="C450" s="163"/>
      <c r="D450" s="182"/>
      <c r="E450" s="182"/>
      <c r="F450" s="182"/>
      <c r="G450" s="182"/>
      <c r="H450" s="182"/>
      <c r="I450" s="182"/>
      <c r="J450" s="182"/>
      <c r="K450" s="182"/>
      <c r="L450" s="182"/>
      <c r="M450" s="182"/>
      <c r="N450" s="182"/>
      <c r="O450" s="182"/>
      <c r="P450" s="182"/>
      <c r="Q450" s="182"/>
      <c r="R450" s="182"/>
      <c r="S450" s="182"/>
      <c r="T450" s="182"/>
      <c r="U450" s="183"/>
    </row>
    <row r="451" spans="2:21" x14ac:dyDescent="0.25">
      <c r="B451" s="180"/>
      <c r="C451" s="163"/>
      <c r="D451" s="182"/>
      <c r="E451" s="182"/>
      <c r="F451" s="182"/>
      <c r="G451" s="182"/>
      <c r="H451" s="182"/>
      <c r="I451" s="182"/>
      <c r="J451" s="182"/>
      <c r="K451" s="182"/>
      <c r="L451" s="182"/>
      <c r="M451" s="182"/>
      <c r="N451" s="182"/>
      <c r="O451" s="182"/>
      <c r="P451" s="182"/>
      <c r="Q451" s="182"/>
      <c r="R451" s="182"/>
      <c r="S451" s="182"/>
      <c r="T451" s="182"/>
      <c r="U451" s="183"/>
    </row>
    <row r="452" spans="2:21" x14ac:dyDescent="0.25">
      <c r="B452" s="180"/>
      <c r="C452" s="163"/>
      <c r="D452" s="182"/>
      <c r="E452" s="182"/>
      <c r="F452" s="182"/>
      <c r="G452" s="182"/>
      <c r="H452" s="182"/>
      <c r="I452" s="182"/>
      <c r="J452" s="182"/>
      <c r="K452" s="182"/>
      <c r="L452" s="182"/>
      <c r="M452" s="182"/>
      <c r="N452" s="182"/>
      <c r="O452" s="182"/>
      <c r="P452" s="182"/>
      <c r="Q452" s="182"/>
      <c r="R452" s="182"/>
      <c r="S452" s="182"/>
      <c r="T452" s="182"/>
      <c r="U452" s="183"/>
    </row>
    <row r="453" spans="2:21" x14ac:dyDescent="0.25">
      <c r="B453" s="180"/>
      <c r="C453" s="163"/>
      <c r="D453" s="182"/>
      <c r="E453" s="182"/>
      <c r="F453" s="182"/>
      <c r="G453" s="182"/>
      <c r="H453" s="182"/>
      <c r="I453" s="182"/>
      <c r="J453" s="182"/>
      <c r="K453" s="182"/>
      <c r="L453" s="182"/>
      <c r="M453" s="182"/>
      <c r="N453" s="182"/>
      <c r="O453" s="182"/>
      <c r="P453" s="182"/>
      <c r="Q453" s="182"/>
      <c r="R453" s="182"/>
      <c r="S453" s="182"/>
      <c r="T453" s="182"/>
      <c r="U453" s="183"/>
    </row>
    <row r="454" spans="2:21" x14ac:dyDescent="0.25">
      <c r="B454" s="180"/>
      <c r="C454" s="163"/>
      <c r="D454" s="182"/>
      <c r="E454" s="182"/>
      <c r="F454" s="182"/>
      <c r="G454" s="182"/>
      <c r="H454" s="182"/>
      <c r="I454" s="182"/>
      <c r="J454" s="182"/>
      <c r="K454" s="182"/>
      <c r="L454" s="182"/>
      <c r="M454" s="182"/>
      <c r="N454" s="182"/>
      <c r="O454" s="182"/>
      <c r="P454" s="182"/>
      <c r="Q454" s="182"/>
      <c r="R454" s="182"/>
      <c r="S454" s="182"/>
      <c r="T454" s="182"/>
      <c r="U454" s="183"/>
    </row>
    <row r="455" spans="2:21" x14ac:dyDescent="0.25">
      <c r="B455" s="180"/>
      <c r="C455" s="163"/>
      <c r="D455" s="182"/>
      <c r="E455" s="182"/>
      <c r="F455" s="182"/>
      <c r="G455" s="182"/>
      <c r="H455" s="182"/>
      <c r="I455" s="182"/>
      <c r="J455" s="182"/>
      <c r="K455" s="182"/>
      <c r="L455" s="182"/>
      <c r="M455" s="182"/>
      <c r="N455" s="182"/>
      <c r="O455" s="182"/>
      <c r="P455" s="182"/>
      <c r="Q455" s="182"/>
      <c r="R455" s="182"/>
      <c r="S455" s="182"/>
      <c r="T455" s="182"/>
      <c r="U455" s="183"/>
    </row>
    <row r="456" spans="2:21" x14ac:dyDescent="0.25">
      <c r="B456" s="180"/>
      <c r="C456" s="163"/>
      <c r="D456" s="182"/>
      <c r="E456" s="182"/>
      <c r="F456" s="182"/>
      <c r="G456" s="182"/>
      <c r="H456" s="182"/>
      <c r="I456" s="182"/>
      <c r="J456" s="182"/>
      <c r="K456" s="182"/>
      <c r="L456" s="182"/>
      <c r="M456" s="182"/>
      <c r="N456" s="182"/>
      <c r="O456" s="182"/>
      <c r="P456" s="182"/>
      <c r="Q456" s="182"/>
      <c r="R456" s="182"/>
      <c r="S456" s="182"/>
      <c r="T456" s="182"/>
      <c r="U456" s="183"/>
    </row>
    <row r="457" spans="2:21" x14ac:dyDescent="0.25">
      <c r="B457" s="180"/>
      <c r="C457" s="163"/>
      <c r="D457" s="182"/>
      <c r="E457" s="182"/>
      <c r="F457" s="182"/>
      <c r="G457" s="182"/>
      <c r="H457" s="182"/>
      <c r="I457" s="182"/>
      <c r="J457" s="182"/>
      <c r="K457" s="182"/>
      <c r="L457" s="182"/>
      <c r="M457" s="182"/>
      <c r="N457" s="182"/>
      <c r="O457" s="182"/>
      <c r="P457" s="182"/>
      <c r="Q457" s="182"/>
      <c r="R457" s="182"/>
      <c r="S457" s="182"/>
      <c r="T457" s="182"/>
      <c r="U457" s="183"/>
    </row>
    <row r="458" spans="2:21" x14ac:dyDescent="0.25">
      <c r="B458" s="180"/>
      <c r="C458" s="163"/>
      <c r="D458" s="182"/>
      <c r="E458" s="182"/>
      <c r="F458" s="182"/>
      <c r="G458" s="182"/>
      <c r="H458" s="182"/>
      <c r="I458" s="182"/>
      <c r="J458" s="182"/>
      <c r="K458" s="182"/>
      <c r="L458" s="182"/>
      <c r="M458" s="182"/>
      <c r="N458" s="182"/>
      <c r="O458" s="182"/>
      <c r="P458" s="182"/>
      <c r="Q458" s="182"/>
      <c r="R458" s="182"/>
      <c r="S458" s="182"/>
      <c r="T458" s="182"/>
      <c r="U458" s="183"/>
    </row>
    <row r="459" spans="2:21" x14ac:dyDescent="0.25">
      <c r="B459" s="180"/>
      <c r="C459" s="163"/>
      <c r="D459" s="182"/>
      <c r="E459" s="182"/>
      <c r="F459" s="182"/>
      <c r="G459" s="182"/>
      <c r="H459" s="182"/>
      <c r="I459" s="182"/>
      <c r="J459" s="182"/>
      <c r="K459" s="182"/>
      <c r="L459" s="182"/>
      <c r="M459" s="182"/>
      <c r="N459" s="182"/>
      <c r="O459" s="182"/>
      <c r="P459" s="182"/>
      <c r="Q459" s="182"/>
      <c r="R459" s="182"/>
      <c r="S459" s="182"/>
      <c r="T459" s="182"/>
      <c r="U459" s="183"/>
    </row>
    <row r="460" spans="2:21" x14ac:dyDescent="0.25">
      <c r="B460" s="180"/>
      <c r="C460" s="163"/>
      <c r="D460" s="182"/>
      <c r="E460" s="182"/>
      <c r="F460" s="182"/>
      <c r="G460" s="182"/>
      <c r="H460" s="182"/>
      <c r="I460" s="182"/>
      <c r="J460" s="182"/>
      <c r="K460" s="182"/>
      <c r="L460" s="182"/>
      <c r="M460" s="182"/>
      <c r="N460" s="182"/>
      <c r="O460" s="182"/>
      <c r="P460" s="182"/>
      <c r="Q460" s="182"/>
      <c r="R460" s="182"/>
      <c r="S460" s="182"/>
      <c r="T460" s="182"/>
      <c r="U460" s="183"/>
    </row>
    <row r="461" spans="2:21" x14ac:dyDescent="0.25">
      <c r="B461" s="180"/>
      <c r="C461" s="163"/>
      <c r="D461" s="182"/>
      <c r="E461" s="182"/>
      <c r="F461" s="182"/>
      <c r="G461" s="182"/>
      <c r="H461" s="182"/>
      <c r="I461" s="182"/>
      <c r="J461" s="182"/>
      <c r="K461" s="182"/>
      <c r="L461" s="182"/>
      <c r="M461" s="182"/>
      <c r="N461" s="182"/>
      <c r="O461" s="182"/>
      <c r="P461" s="182"/>
      <c r="Q461" s="182"/>
      <c r="R461" s="182"/>
      <c r="S461" s="182"/>
      <c r="T461" s="182"/>
      <c r="U461" s="183"/>
    </row>
    <row r="462" spans="2:21" x14ac:dyDescent="0.25">
      <c r="B462" s="180"/>
      <c r="C462" s="163"/>
      <c r="D462" s="182"/>
      <c r="E462" s="182"/>
      <c r="F462" s="182"/>
      <c r="G462" s="182"/>
      <c r="H462" s="182"/>
      <c r="I462" s="182"/>
      <c r="J462" s="182"/>
      <c r="K462" s="182"/>
      <c r="L462" s="182"/>
      <c r="M462" s="182"/>
      <c r="N462" s="182"/>
      <c r="O462" s="182"/>
      <c r="P462" s="182"/>
      <c r="Q462" s="182"/>
      <c r="R462" s="182"/>
      <c r="S462" s="182"/>
      <c r="T462" s="182"/>
      <c r="U462" s="183"/>
    </row>
    <row r="463" spans="2:21" x14ac:dyDescent="0.25">
      <c r="B463" s="180"/>
      <c r="C463" s="163"/>
      <c r="D463" s="182"/>
      <c r="E463" s="182"/>
      <c r="F463" s="182"/>
      <c r="G463" s="182"/>
      <c r="H463" s="182"/>
      <c r="I463" s="182"/>
      <c r="J463" s="182"/>
      <c r="K463" s="182"/>
      <c r="L463" s="182"/>
      <c r="M463" s="182"/>
      <c r="N463" s="182"/>
      <c r="O463" s="182"/>
      <c r="P463" s="182"/>
      <c r="Q463" s="182"/>
      <c r="R463" s="182"/>
      <c r="S463" s="182"/>
      <c r="T463" s="182"/>
      <c r="U463" s="183"/>
    </row>
    <row r="464" spans="2:21" x14ac:dyDescent="0.25">
      <c r="B464" s="180"/>
      <c r="C464" s="163"/>
      <c r="D464" s="182"/>
      <c r="E464" s="182"/>
      <c r="F464" s="182"/>
      <c r="G464" s="182"/>
      <c r="H464" s="182"/>
      <c r="I464" s="182"/>
      <c r="J464" s="182"/>
      <c r="K464" s="182"/>
      <c r="L464" s="182"/>
      <c r="M464" s="182"/>
      <c r="N464" s="182"/>
      <c r="O464" s="182"/>
      <c r="P464" s="182"/>
      <c r="Q464" s="182"/>
      <c r="R464" s="182"/>
      <c r="S464" s="182"/>
      <c r="T464" s="182"/>
      <c r="U464" s="183"/>
    </row>
    <row r="465" spans="2:21" x14ac:dyDescent="0.25">
      <c r="B465" s="180"/>
      <c r="C465" s="163"/>
      <c r="D465" s="182"/>
      <c r="E465" s="182"/>
      <c r="F465" s="182"/>
      <c r="G465" s="182"/>
      <c r="H465" s="182"/>
      <c r="I465" s="182"/>
      <c r="J465" s="182"/>
      <c r="K465" s="182"/>
      <c r="L465" s="182"/>
      <c r="M465" s="182"/>
      <c r="N465" s="182"/>
      <c r="O465" s="182"/>
      <c r="P465" s="182"/>
      <c r="Q465" s="182"/>
      <c r="R465" s="182"/>
      <c r="S465" s="182"/>
      <c r="T465" s="182"/>
      <c r="U465" s="183"/>
    </row>
    <row r="466" spans="2:21" x14ac:dyDescent="0.25">
      <c r="B466" s="180"/>
      <c r="C466" s="163"/>
      <c r="D466" s="182"/>
      <c r="E466" s="182"/>
      <c r="F466" s="182"/>
      <c r="G466" s="182"/>
      <c r="H466" s="182"/>
      <c r="I466" s="182"/>
      <c r="J466" s="182"/>
      <c r="K466" s="182"/>
      <c r="L466" s="182"/>
      <c r="M466" s="182"/>
      <c r="N466" s="182"/>
      <c r="O466" s="182"/>
      <c r="P466" s="182"/>
      <c r="Q466" s="182"/>
      <c r="R466" s="182"/>
      <c r="S466" s="182"/>
      <c r="T466" s="182"/>
      <c r="U466" s="183"/>
    </row>
    <row r="467" spans="2:21" x14ac:dyDescent="0.25">
      <c r="B467" s="180"/>
      <c r="C467" s="163"/>
      <c r="D467" s="182"/>
      <c r="E467" s="182"/>
      <c r="F467" s="182"/>
      <c r="G467" s="182"/>
      <c r="H467" s="182"/>
      <c r="I467" s="182"/>
      <c r="J467" s="182"/>
      <c r="K467" s="182"/>
      <c r="L467" s="182"/>
      <c r="M467" s="182"/>
      <c r="N467" s="182"/>
      <c r="O467" s="182"/>
      <c r="P467" s="182"/>
      <c r="Q467" s="182"/>
      <c r="R467" s="182"/>
      <c r="S467" s="182"/>
      <c r="T467" s="182"/>
      <c r="U467" s="183"/>
    </row>
    <row r="468" spans="2:21" x14ac:dyDescent="0.25">
      <c r="B468" s="180"/>
      <c r="C468" s="163"/>
      <c r="D468" s="182"/>
      <c r="E468" s="182"/>
      <c r="F468" s="182"/>
      <c r="G468" s="182"/>
      <c r="H468" s="182"/>
      <c r="I468" s="182"/>
      <c r="J468" s="182"/>
      <c r="K468" s="182"/>
      <c r="L468" s="182"/>
      <c r="M468" s="182"/>
      <c r="N468" s="182"/>
      <c r="O468" s="182"/>
      <c r="P468" s="182"/>
      <c r="Q468" s="182"/>
      <c r="R468" s="182"/>
      <c r="S468" s="182"/>
      <c r="T468" s="182"/>
      <c r="U468" s="183"/>
    </row>
    <row r="469" spans="2:21" x14ac:dyDescent="0.25">
      <c r="B469" s="180"/>
      <c r="C469" s="163"/>
      <c r="D469" s="182"/>
      <c r="E469" s="182"/>
      <c r="F469" s="182"/>
      <c r="G469" s="182"/>
      <c r="H469" s="182"/>
      <c r="I469" s="182"/>
      <c r="J469" s="182"/>
      <c r="K469" s="182"/>
      <c r="L469" s="182"/>
      <c r="M469" s="182"/>
      <c r="N469" s="182"/>
      <c r="O469" s="182"/>
      <c r="P469" s="182"/>
      <c r="Q469" s="182"/>
      <c r="R469" s="182"/>
      <c r="S469" s="182"/>
      <c r="T469" s="182"/>
      <c r="U469" s="183"/>
    </row>
    <row r="470" spans="2:21" x14ac:dyDescent="0.25">
      <c r="B470" s="180"/>
      <c r="C470" s="163"/>
      <c r="D470" s="182"/>
      <c r="E470" s="182"/>
      <c r="F470" s="182"/>
      <c r="G470" s="182"/>
      <c r="H470" s="182"/>
      <c r="I470" s="182"/>
      <c r="J470" s="182"/>
      <c r="K470" s="182"/>
      <c r="L470" s="182"/>
      <c r="M470" s="182"/>
      <c r="N470" s="182"/>
      <c r="O470" s="182"/>
      <c r="P470" s="182"/>
      <c r="Q470" s="182"/>
      <c r="R470" s="182"/>
      <c r="S470" s="182"/>
      <c r="T470" s="182"/>
      <c r="U470" s="183"/>
    </row>
    <row r="471" spans="2:21" x14ac:dyDescent="0.25">
      <c r="B471" s="180"/>
      <c r="C471" s="163"/>
      <c r="D471" s="182"/>
      <c r="E471" s="182"/>
      <c r="F471" s="182"/>
      <c r="G471" s="182"/>
      <c r="H471" s="182"/>
      <c r="I471" s="182"/>
      <c r="J471" s="182"/>
      <c r="K471" s="182"/>
      <c r="L471" s="182"/>
      <c r="M471" s="182"/>
      <c r="N471" s="182"/>
      <c r="O471" s="182"/>
      <c r="P471" s="182"/>
      <c r="Q471" s="182"/>
      <c r="R471" s="182"/>
      <c r="S471" s="182"/>
      <c r="T471" s="182"/>
      <c r="U471" s="183"/>
    </row>
    <row r="472" spans="2:21" x14ac:dyDescent="0.25">
      <c r="B472" s="180"/>
      <c r="C472" s="163"/>
      <c r="D472" s="182"/>
      <c r="E472" s="182"/>
      <c r="F472" s="182"/>
      <c r="G472" s="182"/>
      <c r="H472" s="182"/>
      <c r="I472" s="182"/>
      <c r="J472" s="182"/>
      <c r="K472" s="182"/>
      <c r="L472" s="182"/>
      <c r="M472" s="182"/>
      <c r="N472" s="182"/>
      <c r="O472" s="182"/>
      <c r="P472" s="182"/>
      <c r="Q472" s="182"/>
      <c r="R472" s="182"/>
      <c r="S472" s="182"/>
      <c r="T472" s="182"/>
      <c r="U472" s="183"/>
    </row>
    <row r="473" spans="2:21" x14ac:dyDescent="0.25">
      <c r="B473" s="180"/>
      <c r="C473" s="163"/>
      <c r="D473" s="182"/>
      <c r="E473" s="182"/>
      <c r="F473" s="182"/>
      <c r="G473" s="182"/>
      <c r="H473" s="182"/>
      <c r="I473" s="182"/>
      <c r="J473" s="182"/>
      <c r="K473" s="182"/>
      <c r="L473" s="182"/>
      <c r="M473" s="182"/>
      <c r="N473" s="182"/>
      <c r="O473" s="182"/>
      <c r="P473" s="182"/>
      <c r="Q473" s="182"/>
      <c r="R473" s="182"/>
      <c r="S473" s="182"/>
      <c r="T473" s="182"/>
      <c r="U473" s="183"/>
    </row>
    <row r="474" spans="2:21" x14ac:dyDescent="0.25">
      <c r="B474" s="180"/>
      <c r="C474" s="163"/>
      <c r="D474" s="182"/>
      <c r="E474" s="182"/>
      <c r="F474" s="182"/>
      <c r="G474" s="182"/>
      <c r="H474" s="182"/>
      <c r="I474" s="182"/>
      <c r="J474" s="182"/>
      <c r="K474" s="182"/>
      <c r="L474" s="182"/>
      <c r="M474" s="182"/>
      <c r="N474" s="182"/>
      <c r="O474" s="182"/>
      <c r="P474" s="182"/>
      <c r="Q474" s="182"/>
      <c r="R474" s="182"/>
      <c r="S474" s="182"/>
      <c r="T474" s="182"/>
      <c r="U474" s="183"/>
    </row>
    <row r="475" spans="2:21" x14ac:dyDescent="0.25">
      <c r="B475" s="180"/>
      <c r="C475" s="163"/>
      <c r="D475" s="182"/>
      <c r="E475" s="182"/>
      <c r="F475" s="182"/>
      <c r="G475" s="182"/>
      <c r="H475" s="182"/>
      <c r="I475" s="182"/>
      <c r="J475" s="182"/>
      <c r="K475" s="182"/>
      <c r="L475" s="182"/>
      <c r="M475" s="182"/>
      <c r="N475" s="182"/>
      <c r="O475" s="182"/>
      <c r="P475" s="182"/>
      <c r="Q475" s="182"/>
      <c r="R475" s="182"/>
      <c r="S475" s="182"/>
      <c r="T475" s="182"/>
      <c r="U475" s="183"/>
    </row>
    <row r="476" spans="2:21" x14ac:dyDescent="0.25">
      <c r="B476" s="180"/>
      <c r="C476" s="163"/>
      <c r="D476" s="182"/>
      <c r="E476" s="182"/>
      <c r="F476" s="182"/>
      <c r="G476" s="182"/>
      <c r="H476" s="182"/>
      <c r="I476" s="182"/>
      <c r="J476" s="182"/>
      <c r="K476" s="182"/>
      <c r="L476" s="182"/>
      <c r="M476" s="182"/>
      <c r="N476" s="182"/>
      <c r="O476" s="182"/>
      <c r="P476" s="182"/>
      <c r="Q476" s="182"/>
      <c r="R476" s="182"/>
      <c r="S476" s="182"/>
      <c r="T476" s="182"/>
      <c r="U476" s="183"/>
    </row>
    <row r="477" spans="2:21" x14ac:dyDescent="0.25">
      <c r="B477" s="180"/>
      <c r="C477" s="163"/>
      <c r="D477" s="182"/>
      <c r="E477" s="182"/>
      <c r="F477" s="182"/>
      <c r="G477" s="182"/>
      <c r="H477" s="182"/>
      <c r="I477" s="182"/>
      <c r="J477" s="182"/>
      <c r="K477" s="182"/>
      <c r="L477" s="182"/>
      <c r="M477" s="182"/>
      <c r="N477" s="182"/>
      <c r="O477" s="182"/>
      <c r="P477" s="182"/>
      <c r="Q477" s="182"/>
      <c r="R477" s="182"/>
      <c r="S477" s="182"/>
      <c r="T477" s="182"/>
      <c r="U477" s="183"/>
    </row>
    <row r="478" spans="2:21" x14ac:dyDescent="0.25">
      <c r="B478" s="180"/>
      <c r="C478" s="163"/>
      <c r="D478" s="182"/>
      <c r="E478" s="182"/>
      <c r="F478" s="182"/>
      <c r="G478" s="182"/>
      <c r="H478" s="182"/>
      <c r="I478" s="182"/>
      <c r="J478" s="182"/>
      <c r="K478" s="182"/>
      <c r="L478" s="182"/>
      <c r="M478" s="182"/>
      <c r="N478" s="182"/>
      <c r="O478" s="182"/>
      <c r="P478" s="182"/>
      <c r="Q478" s="182"/>
      <c r="R478" s="182"/>
      <c r="S478" s="182"/>
      <c r="T478" s="182"/>
      <c r="U478" s="183"/>
    </row>
    <row r="479" spans="2:21" x14ac:dyDescent="0.25">
      <c r="B479" s="180"/>
      <c r="C479" s="163"/>
      <c r="D479" s="182"/>
      <c r="E479" s="182"/>
      <c r="F479" s="182"/>
      <c r="G479" s="182"/>
      <c r="H479" s="182"/>
      <c r="I479" s="182"/>
      <c r="J479" s="182"/>
      <c r="K479" s="182"/>
      <c r="L479" s="182"/>
      <c r="M479" s="182"/>
      <c r="N479" s="182"/>
      <c r="O479" s="182"/>
      <c r="P479" s="182"/>
      <c r="Q479" s="182"/>
      <c r="R479" s="182"/>
      <c r="S479" s="182"/>
      <c r="T479" s="182"/>
      <c r="U479" s="183"/>
    </row>
    <row r="480" spans="2:21" x14ac:dyDescent="0.25">
      <c r="B480" s="180"/>
      <c r="C480" s="163"/>
      <c r="D480" s="182"/>
      <c r="E480" s="182"/>
      <c r="F480" s="182"/>
      <c r="G480" s="182"/>
      <c r="H480" s="182"/>
      <c r="I480" s="182"/>
      <c r="J480" s="182"/>
      <c r="K480" s="182"/>
      <c r="L480" s="182"/>
      <c r="M480" s="182"/>
      <c r="N480" s="182"/>
      <c r="O480" s="182"/>
      <c r="P480" s="182"/>
      <c r="Q480" s="182"/>
      <c r="R480" s="182"/>
      <c r="S480" s="182"/>
      <c r="T480" s="182"/>
      <c r="U480" s="183"/>
    </row>
    <row r="481" spans="2:21" x14ac:dyDescent="0.25">
      <c r="B481" s="180"/>
      <c r="C481" s="163"/>
      <c r="D481" s="182"/>
      <c r="E481" s="182"/>
      <c r="F481" s="182"/>
      <c r="G481" s="182"/>
      <c r="H481" s="182"/>
      <c r="I481" s="182"/>
      <c r="J481" s="182"/>
      <c r="K481" s="182"/>
      <c r="L481" s="182"/>
      <c r="M481" s="182"/>
      <c r="N481" s="182"/>
      <c r="O481" s="182"/>
      <c r="P481" s="182"/>
      <c r="Q481" s="182"/>
      <c r="R481" s="182"/>
      <c r="S481" s="182"/>
      <c r="T481" s="182"/>
      <c r="U481" s="183"/>
    </row>
    <row r="482" spans="2:21" x14ac:dyDescent="0.25">
      <c r="B482" s="180"/>
      <c r="C482" s="163"/>
      <c r="D482" s="182"/>
      <c r="E482" s="182"/>
      <c r="F482" s="182"/>
      <c r="G482" s="182"/>
      <c r="H482" s="182"/>
      <c r="I482" s="182"/>
      <c r="J482" s="182"/>
      <c r="K482" s="182"/>
      <c r="L482" s="182"/>
      <c r="M482" s="182"/>
      <c r="N482" s="182"/>
      <c r="O482" s="182"/>
      <c r="P482" s="182"/>
      <c r="Q482" s="182"/>
      <c r="R482" s="182"/>
      <c r="S482" s="182"/>
      <c r="T482" s="182"/>
      <c r="U482" s="183"/>
    </row>
    <row r="483" spans="2:21" x14ac:dyDescent="0.25">
      <c r="B483" s="180"/>
      <c r="C483" s="163"/>
      <c r="D483" s="182"/>
      <c r="E483" s="182"/>
      <c r="F483" s="182"/>
      <c r="G483" s="182"/>
      <c r="H483" s="182"/>
      <c r="I483" s="182"/>
      <c r="J483" s="182"/>
      <c r="K483" s="182"/>
      <c r="L483" s="182"/>
      <c r="M483" s="182"/>
      <c r="N483" s="182"/>
      <c r="O483" s="182"/>
      <c r="P483" s="182"/>
      <c r="Q483" s="182"/>
      <c r="R483" s="182"/>
      <c r="S483" s="182"/>
      <c r="T483" s="182"/>
      <c r="U483" s="183"/>
    </row>
    <row r="484" spans="2:21" x14ac:dyDescent="0.25">
      <c r="B484" s="180"/>
      <c r="C484" s="163"/>
      <c r="D484" s="182"/>
      <c r="E484" s="182"/>
      <c r="F484" s="182"/>
      <c r="G484" s="182"/>
      <c r="H484" s="182"/>
      <c r="I484" s="182"/>
      <c r="J484" s="182"/>
      <c r="K484" s="182"/>
      <c r="L484" s="182"/>
      <c r="M484" s="182"/>
      <c r="N484" s="182"/>
      <c r="O484" s="182"/>
      <c r="P484" s="182"/>
      <c r="Q484" s="182"/>
      <c r="R484" s="182"/>
      <c r="S484" s="182"/>
      <c r="T484" s="182"/>
      <c r="U484" s="183"/>
    </row>
    <row r="485" spans="2:21" x14ac:dyDescent="0.25">
      <c r="B485" s="180"/>
      <c r="C485" s="163"/>
      <c r="D485" s="182"/>
      <c r="E485" s="182"/>
      <c r="F485" s="182"/>
      <c r="G485" s="182"/>
      <c r="H485" s="182"/>
      <c r="I485" s="182"/>
      <c r="J485" s="182"/>
      <c r="K485" s="182"/>
      <c r="L485" s="182"/>
      <c r="M485" s="182"/>
      <c r="N485" s="182"/>
      <c r="O485" s="182"/>
      <c r="P485" s="182"/>
      <c r="Q485" s="182"/>
      <c r="R485" s="182"/>
      <c r="S485" s="182"/>
      <c r="T485" s="182"/>
      <c r="U485" s="183"/>
    </row>
    <row r="486" spans="2:21" x14ac:dyDescent="0.25">
      <c r="B486" s="180"/>
      <c r="C486" s="163"/>
      <c r="D486" s="182"/>
      <c r="E486" s="182"/>
      <c r="F486" s="182"/>
      <c r="G486" s="182"/>
      <c r="H486" s="182"/>
      <c r="I486" s="182"/>
      <c r="J486" s="182"/>
      <c r="K486" s="182"/>
      <c r="L486" s="182"/>
      <c r="M486" s="182"/>
      <c r="N486" s="182"/>
      <c r="O486" s="182"/>
      <c r="P486" s="182"/>
      <c r="Q486" s="182"/>
      <c r="R486" s="182"/>
      <c r="S486" s="182"/>
      <c r="T486" s="182"/>
      <c r="U486" s="183"/>
    </row>
    <row r="487" spans="2:21" x14ac:dyDescent="0.25">
      <c r="B487" s="180"/>
      <c r="C487" s="163"/>
      <c r="D487" s="182"/>
      <c r="E487" s="182"/>
      <c r="F487" s="182"/>
      <c r="G487" s="182"/>
      <c r="H487" s="182"/>
      <c r="I487" s="182"/>
      <c r="J487" s="182"/>
      <c r="K487" s="182"/>
      <c r="L487" s="182"/>
      <c r="M487" s="182"/>
      <c r="N487" s="182"/>
      <c r="O487" s="182"/>
      <c r="P487" s="182"/>
      <c r="Q487" s="182"/>
      <c r="R487" s="182"/>
      <c r="S487" s="182"/>
      <c r="T487" s="182"/>
      <c r="U487" s="183"/>
    </row>
    <row r="488" spans="2:21" x14ac:dyDescent="0.25">
      <c r="B488" s="180"/>
      <c r="C488" s="163"/>
      <c r="D488" s="182"/>
      <c r="E488" s="182"/>
      <c r="F488" s="182"/>
      <c r="G488" s="182"/>
      <c r="H488" s="182"/>
      <c r="I488" s="182"/>
      <c r="J488" s="182"/>
      <c r="K488" s="182"/>
      <c r="L488" s="182"/>
      <c r="M488" s="182"/>
      <c r="N488" s="182"/>
      <c r="O488" s="182"/>
      <c r="P488" s="182"/>
      <c r="Q488" s="182"/>
      <c r="R488" s="182"/>
      <c r="S488" s="182"/>
      <c r="T488" s="182"/>
      <c r="U488" s="183"/>
    </row>
    <row r="489" spans="2:21" x14ac:dyDescent="0.25">
      <c r="B489" s="180"/>
      <c r="C489" s="163"/>
      <c r="D489" s="182"/>
      <c r="E489" s="182"/>
      <c r="F489" s="182"/>
      <c r="G489" s="182"/>
      <c r="H489" s="182"/>
      <c r="I489" s="182"/>
      <c r="J489" s="182"/>
      <c r="K489" s="182"/>
      <c r="L489" s="182"/>
      <c r="M489" s="182"/>
      <c r="N489" s="182"/>
      <c r="O489" s="182"/>
      <c r="P489" s="182"/>
      <c r="Q489" s="182"/>
      <c r="R489" s="182"/>
      <c r="S489" s="182"/>
      <c r="T489" s="182"/>
      <c r="U489" s="183"/>
    </row>
    <row r="490" spans="2:21" x14ac:dyDescent="0.25">
      <c r="B490" s="180"/>
      <c r="C490" s="163"/>
      <c r="D490" s="182"/>
      <c r="E490" s="182"/>
      <c r="F490" s="182"/>
      <c r="G490" s="182"/>
      <c r="H490" s="182"/>
      <c r="I490" s="182"/>
      <c r="J490" s="182"/>
      <c r="K490" s="182"/>
      <c r="L490" s="182"/>
      <c r="M490" s="182"/>
      <c r="N490" s="182"/>
      <c r="O490" s="182"/>
      <c r="P490" s="182"/>
      <c r="Q490" s="182"/>
      <c r="R490" s="182"/>
      <c r="S490" s="182"/>
      <c r="T490" s="182"/>
      <c r="U490" s="183"/>
    </row>
    <row r="491" spans="2:21" x14ac:dyDescent="0.25">
      <c r="B491" s="180"/>
      <c r="C491" s="163"/>
      <c r="D491" s="182"/>
      <c r="E491" s="182"/>
      <c r="F491" s="182"/>
      <c r="G491" s="182"/>
      <c r="H491" s="182"/>
      <c r="I491" s="182"/>
      <c r="J491" s="182"/>
      <c r="K491" s="182"/>
      <c r="L491" s="182"/>
      <c r="M491" s="182"/>
      <c r="N491" s="182"/>
      <c r="O491" s="182"/>
      <c r="P491" s="182"/>
      <c r="Q491" s="182"/>
      <c r="R491" s="182"/>
      <c r="S491" s="182"/>
      <c r="T491" s="182"/>
      <c r="U491" s="183"/>
    </row>
    <row r="492" spans="2:21" x14ac:dyDescent="0.25">
      <c r="B492" s="180"/>
      <c r="C492" s="163"/>
      <c r="D492" s="182"/>
      <c r="E492" s="182"/>
      <c r="F492" s="182"/>
      <c r="G492" s="182"/>
      <c r="H492" s="182"/>
      <c r="I492" s="182"/>
      <c r="J492" s="182"/>
      <c r="K492" s="182"/>
      <c r="L492" s="182"/>
      <c r="M492" s="182"/>
      <c r="N492" s="182"/>
      <c r="O492" s="182"/>
      <c r="P492" s="182"/>
      <c r="Q492" s="182"/>
      <c r="R492" s="182"/>
      <c r="S492" s="182"/>
      <c r="T492" s="182"/>
      <c r="U492" s="183"/>
    </row>
    <row r="493" spans="2:21" x14ac:dyDescent="0.25">
      <c r="B493" s="180"/>
      <c r="C493" s="163"/>
      <c r="D493" s="182"/>
      <c r="E493" s="182"/>
      <c r="F493" s="182"/>
      <c r="G493" s="182"/>
      <c r="H493" s="182"/>
      <c r="I493" s="182"/>
      <c r="J493" s="182"/>
      <c r="K493" s="182"/>
      <c r="L493" s="182"/>
      <c r="M493" s="182"/>
      <c r="N493" s="182"/>
      <c r="O493" s="182"/>
      <c r="P493" s="182"/>
      <c r="Q493" s="182"/>
      <c r="R493" s="182"/>
      <c r="S493" s="182"/>
      <c r="T493" s="182"/>
      <c r="U493" s="183"/>
    </row>
    <row r="494" spans="2:21" x14ac:dyDescent="0.25">
      <c r="B494" s="180"/>
      <c r="C494" s="163"/>
      <c r="D494" s="182"/>
      <c r="E494" s="182"/>
      <c r="F494" s="182"/>
      <c r="G494" s="182"/>
      <c r="H494" s="182"/>
      <c r="I494" s="182"/>
      <c r="J494" s="182"/>
      <c r="K494" s="182"/>
      <c r="L494" s="182"/>
      <c r="M494" s="182"/>
      <c r="N494" s="182"/>
      <c r="O494" s="182"/>
      <c r="P494" s="182"/>
      <c r="Q494" s="182"/>
      <c r="R494" s="182"/>
      <c r="S494" s="182"/>
      <c r="T494" s="182"/>
      <c r="U494" s="183"/>
    </row>
    <row r="495" spans="2:21" x14ac:dyDescent="0.25">
      <c r="B495" s="180"/>
      <c r="C495" s="163"/>
      <c r="D495" s="182"/>
      <c r="E495" s="182"/>
      <c r="F495" s="182"/>
      <c r="G495" s="182"/>
      <c r="H495" s="182"/>
      <c r="I495" s="182"/>
      <c r="J495" s="182"/>
      <c r="K495" s="182"/>
      <c r="L495" s="182"/>
      <c r="M495" s="182"/>
      <c r="N495" s="182"/>
      <c r="O495" s="182"/>
      <c r="P495" s="182"/>
      <c r="Q495" s="182"/>
      <c r="R495" s="182"/>
      <c r="S495" s="182"/>
      <c r="T495" s="182"/>
      <c r="U495" s="183"/>
    </row>
    <row r="496" spans="2:21" x14ac:dyDescent="0.25">
      <c r="B496" s="180"/>
      <c r="C496" s="163"/>
      <c r="D496" s="182"/>
      <c r="E496" s="182"/>
      <c r="F496" s="182"/>
      <c r="G496" s="182"/>
      <c r="H496" s="182"/>
      <c r="I496" s="182"/>
      <c r="J496" s="182"/>
      <c r="K496" s="182"/>
      <c r="L496" s="182"/>
      <c r="M496" s="182"/>
      <c r="N496" s="182"/>
      <c r="O496" s="182"/>
      <c r="P496" s="182"/>
      <c r="Q496" s="182"/>
      <c r="R496" s="182"/>
      <c r="S496" s="182"/>
      <c r="T496" s="182"/>
      <c r="U496" s="183"/>
    </row>
    <row r="497" spans="2:21" x14ac:dyDescent="0.25">
      <c r="B497" s="180"/>
      <c r="C497" s="163"/>
      <c r="D497" s="182"/>
      <c r="E497" s="182"/>
      <c r="F497" s="182"/>
      <c r="G497" s="182"/>
      <c r="H497" s="182"/>
      <c r="I497" s="182"/>
      <c r="J497" s="182"/>
      <c r="K497" s="182"/>
      <c r="L497" s="182"/>
      <c r="M497" s="182"/>
      <c r="N497" s="182"/>
      <c r="O497" s="182"/>
      <c r="P497" s="182"/>
      <c r="Q497" s="182"/>
      <c r="R497" s="182"/>
      <c r="S497" s="182"/>
      <c r="T497" s="182"/>
      <c r="U497" s="183"/>
    </row>
    <row r="498" spans="2:21" x14ac:dyDescent="0.25">
      <c r="B498" s="180"/>
      <c r="C498" s="163"/>
      <c r="D498" s="182"/>
      <c r="E498" s="182"/>
      <c r="F498" s="182"/>
      <c r="G498" s="182"/>
      <c r="H498" s="182"/>
      <c r="I498" s="182"/>
      <c r="J498" s="182"/>
      <c r="K498" s="182"/>
      <c r="L498" s="182"/>
      <c r="M498" s="182"/>
      <c r="N498" s="182"/>
      <c r="O498" s="182"/>
      <c r="P498" s="182"/>
      <c r="Q498" s="182"/>
      <c r="R498" s="182"/>
      <c r="S498" s="182"/>
      <c r="T498" s="182"/>
      <c r="U498" s="183"/>
    </row>
    <row r="499" spans="2:21" x14ac:dyDescent="0.25">
      <c r="B499" s="180"/>
      <c r="C499" s="163"/>
      <c r="D499" s="182"/>
      <c r="E499" s="182"/>
      <c r="F499" s="182"/>
      <c r="G499" s="182"/>
      <c r="H499" s="182"/>
      <c r="I499" s="182"/>
      <c r="J499" s="182"/>
      <c r="K499" s="182"/>
      <c r="L499" s="182"/>
      <c r="M499" s="182"/>
      <c r="N499" s="182"/>
      <c r="O499" s="182"/>
      <c r="P499" s="182"/>
      <c r="Q499" s="182"/>
      <c r="R499" s="182"/>
      <c r="S499" s="182"/>
      <c r="T499" s="182"/>
      <c r="U499" s="183"/>
    </row>
    <row r="500" spans="2:21" x14ac:dyDescent="0.25">
      <c r="B500" s="180"/>
      <c r="C500" s="163"/>
      <c r="D500" s="182"/>
      <c r="E500" s="182"/>
      <c r="F500" s="182"/>
      <c r="G500" s="182"/>
      <c r="H500" s="182"/>
      <c r="I500" s="182"/>
      <c r="J500" s="182"/>
      <c r="K500" s="182"/>
      <c r="L500" s="182"/>
      <c r="M500" s="182"/>
      <c r="N500" s="182"/>
      <c r="O500" s="182"/>
      <c r="P500" s="182"/>
      <c r="Q500" s="182"/>
      <c r="R500" s="182"/>
      <c r="S500" s="182"/>
      <c r="T500" s="182"/>
      <c r="U500" s="183"/>
    </row>
    <row r="501" spans="2:21" x14ac:dyDescent="0.25">
      <c r="B501" s="180"/>
      <c r="C501" s="163"/>
      <c r="D501" s="182"/>
      <c r="E501" s="182"/>
      <c r="F501" s="182"/>
      <c r="G501" s="182"/>
      <c r="H501" s="182"/>
      <c r="I501" s="182"/>
      <c r="J501" s="182"/>
      <c r="K501" s="182"/>
      <c r="L501" s="182"/>
      <c r="M501" s="182"/>
      <c r="N501" s="182"/>
      <c r="O501" s="182"/>
      <c r="P501" s="182"/>
      <c r="Q501" s="182"/>
      <c r="R501" s="182"/>
      <c r="S501" s="182"/>
      <c r="T501" s="182"/>
      <c r="U501" s="183"/>
    </row>
    <row r="502" spans="2:21" x14ac:dyDescent="0.25">
      <c r="B502" s="180"/>
      <c r="C502" s="163"/>
      <c r="D502" s="182"/>
      <c r="E502" s="182"/>
      <c r="F502" s="182"/>
      <c r="G502" s="182"/>
      <c r="H502" s="182"/>
      <c r="I502" s="182"/>
      <c r="J502" s="182"/>
      <c r="K502" s="182"/>
      <c r="L502" s="182"/>
      <c r="M502" s="182"/>
      <c r="N502" s="182"/>
      <c r="O502" s="182"/>
      <c r="P502" s="182"/>
      <c r="Q502" s="182"/>
      <c r="R502" s="182"/>
      <c r="S502" s="182"/>
      <c r="T502" s="182"/>
      <c r="U502" s="183"/>
    </row>
    <row r="503" spans="2:21" x14ac:dyDescent="0.25">
      <c r="B503" s="180"/>
      <c r="C503" s="163"/>
      <c r="D503" s="182"/>
      <c r="E503" s="182"/>
      <c r="F503" s="182"/>
      <c r="G503" s="182"/>
      <c r="H503" s="182"/>
      <c r="I503" s="182"/>
      <c r="J503" s="182"/>
      <c r="K503" s="182"/>
      <c r="L503" s="182"/>
      <c r="M503" s="182"/>
      <c r="N503" s="182"/>
      <c r="O503" s="182"/>
      <c r="P503" s="182"/>
      <c r="Q503" s="182"/>
      <c r="R503" s="182"/>
      <c r="S503" s="182"/>
      <c r="T503" s="182"/>
      <c r="U503" s="183"/>
    </row>
    <row r="504" spans="2:21" x14ac:dyDescent="0.25">
      <c r="B504" s="180"/>
      <c r="C504" s="163"/>
      <c r="D504" s="182"/>
      <c r="E504" s="182"/>
      <c r="F504" s="182"/>
      <c r="G504" s="182"/>
      <c r="H504" s="182"/>
      <c r="I504" s="182"/>
      <c r="J504" s="182"/>
      <c r="K504" s="182"/>
      <c r="L504" s="182"/>
      <c r="M504" s="182"/>
      <c r="N504" s="182"/>
      <c r="O504" s="182"/>
      <c r="P504" s="182"/>
      <c r="Q504" s="182"/>
      <c r="R504" s="182"/>
      <c r="S504" s="182"/>
      <c r="T504" s="182"/>
      <c r="U504" s="183"/>
    </row>
    <row r="505" spans="2:21" x14ac:dyDescent="0.25">
      <c r="B505" s="180"/>
      <c r="C505" s="163"/>
      <c r="D505" s="182"/>
      <c r="E505" s="182"/>
      <c r="F505" s="182"/>
      <c r="G505" s="182"/>
      <c r="H505" s="182"/>
      <c r="I505" s="182"/>
      <c r="J505" s="182"/>
      <c r="K505" s="182"/>
      <c r="L505" s="182"/>
      <c r="M505" s="182"/>
      <c r="N505" s="182"/>
      <c r="O505" s="182"/>
      <c r="P505" s="182"/>
      <c r="Q505" s="182"/>
      <c r="R505" s="182"/>
      <c r="S505" s="182"/>
      <c r="T505" s="182"/>
      <c r="U505" s="183"/>
    </row>
    <row r="506" spans="2:21" x14ac:dyDescent="0.25">
      <c r="B506" s="180"/>
      <c r="C506" s="163"/>
      <c r="D506" s="182"/>
      <c r="E506" s="182"/>
      <c r="F506" s="182"/>
      <c r="G506" s="182"/>
      <c r="H506" s="182"/>
      <c r="I506" s="182"/>
      <c r="J506" s="182"/>
      <c r="K506" s="182"/>
      <c r="L506" s="182"/>
      <c r="M506" s="182"/>
      <c r="N506" s="182"/>
      <c r="O506" s="182"/>
      <c r="P506" s="182"/>
      <c r="Q506" s="182"/>
      <c r="R506" s="182"/>
      <c r="S506" s="182"/>
      <c r="T506" s="182"/>
      <c r="U506" s="183"/>
    </row>
    <row r="507" spans="2:21" x14ac:dyDescent="0.25">
      <c r="B507" s="180"/>
      <c r="C507" s="163"/>
      <c r="D507" s="182"/>
      <c r="E507" s="182"/>
      <c r="F507" s="182"/>
      <c r="G507" s="182"/>
      <c r="H507" s="182"/>
      <c r="I507" s="182"/>
      <c r="J507" s="182"/>
      <c r="K507" s="182"/>
      <c r="L507" s="182"/>
      <c r="M507" s="182"/>
      <c r="N507" s="182"/>
      <c r="O507" s="182"/>
      <c r="P507" s="182"/>
      <c r="Q507" s="182"/>
      <c r="R507" s="182"/>
      <c r="S507" s="182"/>
      <c r="T507" s="182"/>
      <c r="U507" s="183"/>
    </row>
    <row r="508" spans="2:21" x14ac:dyDescent="0.25">
      <c r="B508" s="180"/>
      <c r="C508" s="163"/>
      <c r="D508" s="182"/>
      <c r="E508" s="182"/>
      <c r="F508" s="182"/>
      <c r="G508" s="182"/>
      <c r="H508" s="182"/>
      <c r="I508" s="182"/>
      <c r="J508" s="182"/>
      <c r="K508" s="182"/>
      <c r="L508" s="182"/>
      <c r="M508" s="182"/>
      <c r="N508" s="182"/>
      <c r="O508" s="182"/>
      <c r="P508" s="182"/>
      <c r="Q508" s="182"/>
      <c r="R508" s="182"/>
      <c r="S508" s="182"/>
      <c r="T508" s="182"/>
      <c r="U508" s="183"/>
    </row>
    <row r="509" spans="2:21" x14ac:dyDescent="0.25">
      <c r="B509" s="180"/>
      <c r="C509" s="163"/>
      <c r="D509" s="182"/>
      <c r="E509" s="182"/>
      <c r="F509" s="182"/>
      <c r="G509" s="182"/>
      <c r="H509" s="182"/>
      <c r="I509" s="182"/>
      <c r="J509" s="182"/>
      <c r="K509" s="182"/>
      <c r="L509" s="182"/>
      <c r="M509" s="182"/>
      <c r="N509" s="182"/>
      <c r="O509" s="182"/>
      <c r="P509" s="182"/>
      <c r="Q509" s="182"/>
      <c r="R509" s="182"/>
      <c r="S509" s="182"/>
      <c r="T509" s="182"/>
      <c r="U509" s="183"/>
    </row>
    <row r="510" spans="2:21" x14ac:dyDescent="0.25">
      <c r="B510" s="180"/>
      <c r="C510" s="163"/>
      <c r="D510" s="182"/>
      <c r="E510" s="182"/>
      <c r="F510" s="182"/>
      <c r="G510" s="182"/>
      <c r="H510" s="182"/>
      <c r="I510" s="182"/>
      <c r="J510" s="182"/>
      <c r="K510" s="182"/>
      <c r="L510" s="182"/>
      <c r="M510" s="182"/>
      <c r="N510" s="182"/>
      <c r="O510" s="182"/>
      <c r="P510" s="182"/>
      <c r="Q510" s="182"/>
      <c r="R510" s="182"/>
      <c r="S510" s="182"/>
      <c r="T510" s="182"/>
      <c r="U510" s="183"/>
    </row>
    <row r="511" spans="2:21" x14ac:dyDescent="0.25">
      <c r="B511" s="180"/>
      <c r="C511" s="163"/>
      <c r="D511" s="182"/>
      <c r="E511" s="182"/>
      <c r="F511" s="182"/>
      <c r="G511" s="182"/>
      <c r="H511" s="182"/>
      <c r="I511" s="182"/>
      <c r="J511" s="182"/>
      <c r="K511" s="182"/>
      <c r="L511" s="182"/>
      <c r="M511" s="182"/>
      <c r="N511" s="182"/>
      <c r="O511" s="182"/>
      <c r="P511" s="182"/>
      <c r="Q511" s="182"/>
      <c r="R511" s="182"/>
      <c r="S511" s="182"/>
      <c r="T511" s="182"/>
      <c r="U511" s="183"/>
    </row>
    <row r="512" spans="2:21" x14ac:dyDescent="0.25">
      <c r="B512" s="180"/>
      <c r="C512" s="163"/>
      <c r="D512" s="182"/>
      <c r="E512" s="182"/>
      <c r="F512" s="182"/>
      <c r="G512" s="182"/>
      <c r="H512" s="182"/>
      <c r="I512" s="182"/>
      <c r="J512" s="182"/>
      <c r="K512" s="182"/>
      <c r="L512" s="182"/>
      <c r="M512" s="182"/>
      <c r="N512" s="182"/>
      <c r="O512" s="182"/>
      <c r="P512" s="182"/>
      <c r="Q512" s="182"/>
      <c r="R512" s="182"/>
      <c r="S512" s="182"/>
      <c r="T512" s="182"/>
      <c r="U512" s="183"/>
    </row>
    <row r="513" spans="2:21" x14ac:dyDescent="0.25">
      <c r="B513" s="180"/>
      <c r="C513" s="163"/>
      <c r="D513" s="182"/>
      <c r="E513" s="182"/>
      <c r="F513" s="182"/>
      <c r="G513" s="182"/>
      <c r="H513" s="182"/>
      <c r="I513" s="182"/>
      <c r="J513" s="182"/>
      <c r="K513" s="182"/>
      <c r="L513" s="182"/>
      <c r="M513" s="182"/>
      <c r="N513" s="182"/>
      <c r="O513" s="182"/>
      <c r="P513" s="182"/>
      <c r="Q513" s="182"/>
      <c r="R513" s="182"/>
      <c r="S513" s="182"/>
      <c r="T513" s="182"/>
      <c r="U513" s="183"/>
    </row>
    <row r="514" spans="2:21" x14ac:dyDescent="0.25">
      <c r="B514" s="180"/>
      <c r="C514" s="163"/>
      <c r="D514" s="182"/>
      <c r="E514" s="182"/>
      <c r="F514" s="182"/>
      <c r="G514" s="182"/>
      <c r="H514" s="182"/>
      <c r="I514" s="182"/>
      <c r="J514" s="182"/>
      <c r="K514" s="182"/>
      <c r="L514" s="182"/>
      <c r="M514" s="182"/>
      <c r="N514" s="182"/>
      <c r="O514" s="182"/>
      <c r="P514" s="182"/>
      <c r="Q514" s="182"/>
      <c r="R514" s="182"/>
      <c r="S514" s="182"/>
      <c r="T514" s="182"/>
      <c r="U514" s="183"/>
    </row>
    <row r="515" spans="2:21" x14ac:dyDescent="0.25">
      <c r="B515" s="180"/>
      <c r="C515" s="163"/>
      <c r="D515" s="182"/>
      <c r="E515" s="182"/>
      <c r="F515" s="182"/>
      <c r="G515" s="182"/>
      <c r="H515" s="182"/>
      <c r="I515" s="182"/>
      <c r="J515" s="182"/>
      <c r="K515" s="182"/>
      <c r="L515" s="182"/>
      <c r="M515" s="182"/>
      <c r="N515" s="182"/>
      <c r="O515" s="182"/>
      <c r="P515" s="182"/>
      <c r="Q515" s="182"/>
      <c r="R515" s="182"/>
      <c r="S515" s="182"/>
      <c r="T515" s="182"/>
      <c r="U515" s="183"/>
    </row>
    <row r="516" spans="2:21" x14ac:dyDescent="0.25">
      <c r="B516" s="180"/>
      <c r="C516" s="163"/>
      <c r="D516" s="182"/>
      <c r="E516" s="182"/>
      <c r="F516" s="182"/>
      <c r="G516" s="182"/>
      <c r="H516" s="182"/>
      <c r="I516" s="182"/>
      <c r="J516" s="182"/>
      <c r="K516" s="182"/>
      <c r="L516" s="182"/>
      <c r="M516" s="182"/>
      <c r="N516" s="182"/>
      <c r="O516" s="182"/>
      <c r="P516" s="182"/>
      <c r="Q516" s="182"/>
      <c r="R516" s="182"/>
      <c r="S516" s="182"/>
      <c r="T516" s="182"/>
      <c r="U516" s="183"/>
    </row>
    <row r="517" spans="2:21" x14ac:dyDescent="0.25">
      <c r="B517" s="180"/>
      <c r="C517" s="163"/>
      <c r="D517" s="182"/>
      <c r="E517" s="182"/>
      <c r="F517" s="182"/>
      <c r="G517" s="182"/>
      <c r="H517" s="182"/>
      <c r="I517" s="182"/>
      <c r="J517" s="182"/>
      <c r="K517" s="182"/>
      <c r="L517" s="182"/>
      <c r="M517" s="182"/>
      <c r="N517" s="182"/>
      <c r="O517" s="182"/>
      <c r="P517" s="182"/>
      <c r="Q517" s="182"/>
      <c r="R517" s="182"/>
      <c r="S517" s="182"/>
      <c r="T517" s="182"/>
      <c r="U517" s="183"/>
    </row>
    <row r="518" spans="2:21" x14ac:dyDescent="0.25">
      <c r="B518" s="180"/>
      <c r="C518" s="163"/>
      <c r="D518" s="182"/>
      <c r="E518" s="182"/>
      <c r="F518" s="182"/>
      <c r="G518" s="182"/>
      <c r="H518" s="182"/>
      <c r="I518" s="182"/>
      <c r="J518" s="182"/>
      <c r="K518" s="182"/>
      <c r="L518" s="182"/>
      <c r="M518" s="182"/>
      <c r="N518" s="182"/>
      <c r="O518" s="182"/>
      <c r="P518" s="182"/>
      <c r="Q518" s="182"/>
      <c r="R518" s="182"/>
      <c r="S518" s="182"/>
      <c r="T518" s="182"/>
      <c r="U518" s="183"/>
    </row>
    <row r="519" spans="2:21" x14ac:dyDescent="0.25">
      <c r="B519" s="180"/>
      <c r="C519" s="163"/>
      <c r="D519" s="182"/>
      <c r="E519" s="182"/>
      <c r="F519" s="182"/>
      <c r="G519" s="182"/>
      <c r="H519" s="182"/>
      <c r="I519" s="182"/>
      <c r="J519" s="182"/>
      <c r="K519" s="182"/>
      <c r="L519" s="182"/>
      <c r="M519" s="182"/>
      <c r="N519" s="182"/>
      <c r="O519" s="182"/>
      <c r="P519" s="182"/>
      <c r="Q519" s="182"/>
      <c r="R519" s="182"/>
      <c r="S519" s="182"/>
      <c r="T519" s="182"/>
      <c r="U519" s="183"/>
    </row>
    <row r="520" spans="2:21" x14ac:dyDescent="0.25">
      <c r="B520" s="180"/>
      <c r="C520" s="163"/>
      <c r="D520" s="182"/>
      <c r="E520" s="182"/>
      <c r="F520" s="182"/>
      <c r="G520" s="182"/>
      <c r="H520" s="182"/>
      <c r="I520" s="182"/>
      <c r="J520" s="182"/>
      <c r="K520" s="182"/>
      <c r="L520" s="182"/>
      <c r="M520" s="182"/>
      <c r="N520" s="182"/>
      <c r="O520" s="182"/>
      <c r="P520" s="182"/>
      <c r="Q520" s="182"/>
      <c r="R520" s="182"/>
      <c r="S520" s="182"/>
      <c r="T520" s="182"/>
      <c r="U520" s="183"/>
    </row>
    <row r="521" spans="2:21" x14ac:dyDescent="0.25">
      <c r="B521" s="180"/>
      <c r="C521" s="163"/>
      <c r="D521" s="182"/>
      <c r="E521" s="182"/>
      <c r="F521" s="182"/>
      <c r="G521" s="182"/>
      <c r="H521" s="182"/>
      <c r="I521" s="182"/>
      <c r="J521" s="182"/>
      <c r="K521" s="182"/>
      <c r="L521" s="182"/>
      <c r="M521" s="182"/>
      <c r="N521" s="182"/>
      <c r="O521" s="182"/>
      <c r="P521" s="182"/>
      <c r="Q521" s="182"/>
      <c r="R521" s="182"/>
      <c r="S521" s="182"/>
      <c r="T521" s="182"/>
      <c r="U521" s="183"/>
    </row>
    <row r="522" spans="2:21" x14ac:dyDescent="0.25">
      <c r="B522" s="180"/>
      <c r="C522" s="163"/>
      <c r="D522" s="182"/>
      <c r="E522" s="182"/>
      <c r="F522" s="182"/>
      <c r="G522" s="182"/>
      <c r="H522" s="182"/>
      <c r="I522" s="182"/>
      <c r="J522" s="182"/>
      <c r="K522" s="182"/>
      <c r="L522" s="182"/>
      <c r="M522" s="182"/>
      <c r="N522" s="182"/>
      <c r="O522" s="182"/>
      <c r="P522" s="182"/>
      <c r="Q522" s="182"/>
      <c r="R522" s="182"/>
      <c r="S522" s="182"/>
      <c r="T522" s="182"/>
      <c r="U522" s="183"/>
    </row>
    <row r="523" spans="2:21" x14ac:dyDescent="0.25">
      <c r="B523" s="180"/>
      <c r="C523" s="163"/>
      <c r="D523" s="182"/>
      <c r="E523" s="182"/>
      <c r="F523" s="182"/>
      <c r="G523" s="182"/>
      <c r="H523" s="182"/>
      <c r="I523" s="182"/>
      <c r="J523" s="182"/>
      <c r="K523" s="182"/>
      <c r="L523" s="182"/>
      <c r="M523" s="182"/>
      <c r="N523" s="182"/>
      <c r="O523" s="182"/>
      <c r="P523" s="182"/>
      <c r="Q523" s="182"/>
      <c r="R523" s="182"/>
      <c r="S523" s="182"/>
      <c r="T523" s="182"/>
      <c r="U523" s="183"/>
    </row>
    <row r="524" spans="2:21" x14ac:dyDescent="0.25">
      <c r="B524" s="180"/>
      <c r="C524" s="163"/>
      <c r="D524" s="182"/>
      <c r="E524" s="182"/>
      <c r="F524" s="182"/>
      <c r="G524" s="182"/>
      <c r="H524" s="182"/>
      <c r="I524" s="182"/>
      <c r="J524" s="182"/>
      <c r="K524" s="182"/>
      <c r="L524" s="182"/>
      <c r="M524" s="182"/>
      <c r="N524" s="182"/>
      <c r="O524" s="182"/>
      <c r="P524" s="182"/>
      <c r="Q524" s="182"/>
      <c r="R524" s="182"/>
      <c r="S524" s="182"/>
      <c r="T524" s="182"/>
      <c r="U524" s="183"/>
    </row>
    <row r="525" spans="2:21" x14ac:dyDescent="0.25">
      <c r="B525" s="180"/>
      <c r="C525" s="163"/>
      <c r="D525" s="182"/>
      <c r="E525" s="182"/>
      <c r="F525" s="182"/>
      <c r="G525" s="182"/>
      <c r="H525" s="182"/>
      <c r="I525" s="182"/>
      <c r="J525" s="182"/>
      <c r="K525" s="182"/>
      <c r="L525" s="182"/>
      <c r="M525" s="182"/>
      <c r="N525" s="182"/>
      <c r="O525" s="182"/>
      <c r="P525" s="182"/>
      <c r="Q525" s="182"/>
      <c r="R525" s="182"/>
      <c r="S525" s="182"/>
      <c r="T525" s="182"/>
      <c r="U525" s="183"/>
    </row>
    <row r="526" spans="2:21" x14ac:dyDescent="0.25">
      <c r="B526" s="180"/>
      <c r="C526" s="163"/>
      <c r="D526" s="182"/>
      <c r="E526" s="182"/>
      <c r="F526" s="182"/>
      <c r="G526" s="182"/>
      <c r="H526" s="182"/>
      <c r="I526" s="182"/>
      <c r="J526" s="182"/>
      <c r="K526" s="182"/>
      <c r="L526" s="182"/>
      <c r="M526" s="182"/>
      <c r="N526" s="182"/>
      <c r="O526" s="182"/>
      <c r="P526" s="182"/>
      <c r="Q526" s="182"/>
      <c r="R526" s="182"/>
      <c r="S526" s="182"/>
      <c r="T526" s="182"/>
      <c r="U526" s="183"/>
    </row>
    <row r="527" spans="2:21" x14ac:dyDescent="0.25">
      <c r="B527" s="180"/>
      <c r="C527" s="163"/>
      <c r="D527" s="182"/>
      <c r="E527" s="182"/>
      <c r="F527" s="182"/>
      <c r="G527" s="182"/>
      <c r="H527" s="182"/>
      <c r="I527" s="182"/>
      <c r="J527" s="182"/>
      <c r="K527" s="182"/>
      <c r="L527" s="182"/>
      <c r="M527" s="182"/>
      <c r="N527" s="182"/>
      <c r="O527" s="182"/>
      <c r="P527" s="182"/>
      <c r="Q527" s="182"/>
      <c r="R527" s="182"/>
      <c r="S527" s="182"/>
      <c r="T527" s="182"/>
      <c r="U527" s="183"/>
    </row>
    <row r="528" spans="2:21" x14ac:dyDescent="0.25">
      <c r="B528" s="180"/>
      <c r="C528" s="163"/>
      <c r="D528" s="182"/>
      <c r="E528" s="182"/>
      <c r="F528" s="182"/>
      <c r="G528" s="182"/>
      <c r="H528" s="182"/>
      <c r="I528" s="182"/>
      <c r="J528" s="182"/>
      <c r="K528" s="182"/>
      <c r="L528" s="182"/>
      <c r="M528" s="182"/>
      <c r="N528" s="182"/>
      <c r="O528" s="182"/>
      <c r="P528" s="182"/>
      <c r="Q528" s="182"/>
      <c r="R528" s="182"/>
      <c r="S528" s="182"/>
      <c r="T528" s="182"/>
      <c r="U528" s="183"/>
    </row>
    <row r="529" spans="2:21" x14ac:dyDescent="0.25">
      <c r="B529" s="180"/>
      <c r="C529" s="163"/>
      <c r="D529" s="182"/>
      <c r="E529" s="182"/>
      <c r="F529" s="182"/>
      <c r="G529" s="182"/>
      <c r="H529" s="182"/>
      <c r="I529" s="182"/>
      <c r="J529" s="182"/>
      <c r="K529" s="182"/>
      <c r="L529" s="182"/>
      <c r="M529" s="182"/>
      <c r="N529" s="182"/>
      <c r="O529" s="182"/>
      <c r="P529" s="182"/>
      <c r="Q529" s="182"/>
      <c r="R529" s="182"/>
      <c r="S529" s="182"/>
      <c r="T529" s="182"/>
      <c r="U529" s="183"/>
    </row>
    <row r="530" spans="2:21" x14ac:dyDescent="0.25">
      <c r="B530" s="180"/>
      <c r="C530" s="163"/>
      <c r="D530" s="182"/>
      <c r="E530" s="182"/>
      <c r="F530" s="182"/>
      <c r="G530" s="182"/>
      <c r="H530" s="182"/>
      <c r="I530" s="182"/>
      <c r="J530" s="182"/>
      <c r="K530" s="182"/>
      <c r="L530" s="182"/>
      <c r="M530" s="182"/>
      <c r="N530" s="182"/>
      <c r="O530" s="182"/>
      <c r="P530" s="182"/>
      <c r="Q530" s="182"/>
      <c r="R530" s="182"/>
      <c r="S530" s="182"/>
      <c r="T530" s="182"/>
      <c r="U530" s="183"/>
    </row>
    <row r="531" spans="2:21" x14ac:dyDescent="0.25">
      <c r="B531" s="180"/>
      <c r="C531" s="163"/>
      <c r="D531" s="182"/>
      <c r="E531" s="182"/>
      <c r="F531" s="182"/>
      <c r="G531" s="182"/>
      <c r="H531" s="182"/>
      <c r="I531" s="182"/>
      <c r="J531" s="182"/>
      <c r="K531" s="182"/>
      <c r="L531" s="182"/>
      <c r="M531" s="182"/>
      <c r="N531" s="182"/>
      <c r="O531" s="182"/>
      <c r="P531" s="182"/>
      <c r="Q531" s="182"/>
      <c r="R531" s="182"/>
      <c r="S531" s="182"/>
      <c r="T531" s="182"/>
      <c r="U531" s="183"/>
    </row>
    <row r="532" spans="2:21" x14ac:dyDescent="0.25">
      <c r="B532" s="180"/>
      <c r="C532" s="163"/>
      <c r="D532" s="182"/>
      <c r="E532" s="182"/>
      <c r="F532" s="182"/>
      <c r="G532" s="182"/>
      <c r="H532" s="182"/>
      <c r="I532" s="182"/>
      <c r="J532" s="182"/>
      <c r="K532" s="182"/>
      <c r="L532" s="182"/>
      <c r="M532" s="182"/>
      <c r="N532" s="182"/>
      <c r="O532" s="182"/>
      <c r="P532" s="182"/>
      <c r="Q532" s="182"/>
      <c r="R532" s="182"/>
      <c r="S532" s="182"/>
      <c r="T532" s="182"/>
      <c r="U532" s="183"/>
    </row>
    <row r="533" spans="2:21" x14ac:dyDescent="0.25">
      <c r="B533" s="180"/>
      <c r="C533" s="163"/>
      <c r="D533" s="182"/>
      <c r="E533" s="182"/>
      <c r="F533" s="182"/>
      <c r="G533" s="182"/>
      <c r="H533" s="182"/>
      <c r="I533" s="182"/>
      <c r="J533" s="182"/>
      <c r="K533" s="182"/>
      <c r="L533" s="182"/>
      <c r="M533" s="182"/>
      <c r="N533" s="182"/>
      <c r="O533" s="182"/>
      <c r="P533" s="182"/>
      <c r="Q533" s="182"/>
      <c r="R533" s="182"/>
      <c r="S533" s="182"/>
      <c r="T533" s="182"/>
      <c r="U533" s="183"/>
    </row>
    <row r="534" spans="2:21" x14ac:dyDescent="0.25">
      <c r="B534" s="180"/>
      <c r="C534" s="163"/>
      <c r="D534" s="182"/>
      <c r="E534" s="182"/>
      <c r="F534" s="182"/>
      <c r="G534" s="182"/>
      <c r="H534" s="182"/>
      <c r="I534" s="182"/>
      <c r="J534" s="182"/>
      <c r="K534" s="182"/>
      <c r="L534" s="182"/>
      <c r="M534" s="182"/>
      <c r="N534" s="182"/>
      <c r="O534" s="182"/>
      <c r="P534" s="182"/>
      <c r="Q534" s="182"/>
      <c r="R534" s="182"/>
      <c r="S534" s="182"/>
      <c r="T534" s="182"/>
      <c r="U534" s="183"/>
    </row>
    <row r="535" spans="2:21" x14ac:dyDescent="0.25">
      <c r="B535" s="180"/>
      <c r="C535" s="163"/>
      <c r="D535" s="182"/>
      <c r="E535" s="182"/>
      <c r="F535" s="182"/>
      <c r="G535" s="182"/>
      <c r="H535" s="182"/>
      <c r="I535" s="182"/>
      <c r="J535" s="182"/>
      <c r="K535" s="182"/>
      <c r="L535" s="182"/>
      <c r="M535" s="182"/>
      <c r="N535" s="182"/>
      <c r="O535" s="182"/>
      <c r="P535" s="182"/>
      <c r="Q535" s="182"/>
      <c r="R535" s="182"/>
      <c r="S535" s="182"/>
      <c r="T535" s="182"/>
      <c r="U535" s="183"/>
    </row>
    <row r="536" spans="2:21" x14ac:dyDescent="0.25">
      <c r="B536" s="180"/>
      <c r="C536" s="163"/>
      <c r="D536" s="182"/>
      <c r="E536" s="182"/>
      <c r="F536" s="182"/>
      <c r="G536" s="182"/>
      <c r="H536" s="182"/>
      <c r="I536" s="182"/>
      <c r="J536" s="182"/>
      <c r="K536" s="182"/>
      <c r="L536" s="182"/>
      <c r="M536" s="182"/>
      <c r="N536" s="182"/>
      <c r="O536" s="182"/>
      <c r="P536" s="182"/>
      <c r="Q536" s="182"/>
      <c r="R536" s="182"/>
      <c r="S536" s="182"/>
      <c r="T536" s="182"/>
      <c r="U536" s="183"/>
    </row>
    <row r="537" spans="2:21" x14ac:dyDescent="0.25">
      <c r="B537" s="180"/>
      <c r="C537" s="163"/>
      <c r="D537" s="182"/>
      <c r="E537" s="182"/>
      <c r="F537" s="182"/>
      <c r="G537" s="182"/>
      <c r="H537" s="182"/>
      <c r="I537" s="182"/>
      <c r="J537" s="182"/>
      <c r="K537" s="182"/>
      <c r="L537" s="182"/>
      <c r="M537" s="182"/>
      <c r="N537" s="182"/>
      <c r="O537" s="182"/>
      <c r="P537" s="182"/>
      <c r="Q537" s="182"/>
      <c r="R537" s="182"/>
      <c r="S537" s="182"/>
      <c r="T537" s="182"/>
      <c r="U537" s="183"/>
    </row>
    <row r="538" spans="2:21" x14ac:dyDescent="0.25">
      <c r="D538" s="183"/>
      <c r="E538" s="183"/>
      <c r="F538" s="183"/>
      <c r="G538" s="183"/>
      <c r="H538" s="183"/>
      <c r="I538" s="183"/>
      <c r="J538" s="183"/>
      <c r="K538" s="183"/>
      <c r="L538" s="183"/>
      <c r="M538" s="183"/>
      <c r="N538" s="183"/>
      <c r="O538" s="183"/>
      <c r="P538" s="183"/>
      <c r="Q538" s="183"/>
      <c r="R538" s="183"/>
      <c r="S538" s="183"/>
      <c r="T538" s="183"/>
      <c r="U538" s="183"/>
    </row>
    <row r="539" spans="2:21" x14ac:dyDescent="0.25">
      <c r="D539" s="183"/>
      <c r="E539" s="183"/>
      <c r="F539" s="183"/>
      <c r="G539" s="183"/>
      <c r="H539" s="183"/>
      <c r="I539" s="183"/>
      <c r="J539" s="183"/>
      <c r="K539" s="183"/>
      <c r="L539" s="183"/>
      <c r="M539" s="183"/>
      <c r="N539" s="183"/>
      <c r="O539" s="183"/>
      <c r="P539" s="183"/>
      <c r="Q539" s="183"/>
      <c r="R539" s="183"/>
      <c r="S539" s="183"/>
      <c r="T539" s="183"/>
      <c r="U539" s="183"/>
    </row>
    <row r="540" spans="2:21" x14ac:dyDescent="0.25">
      <c r="D540" s="183"/>
      <c r="E540" s="183"/>
      <c r="F540" s="183"/>
      <c r="G540" s="183"/>
      <c r="H540" s="183"/>
      <c r="I540" s="183"/>
      <c r="J540" s="183"/>
      <c r="K540" s="183"/>
      <c r="L540" s="183"/>
      <c r="M540" s="183"/>
      <c r="N540" s="183"/>
      <c r="O540" s="183"/>
      <c r="P540" s="183"/>
      <c r="Q540" s="183"/>
      <c r="R540" s="183"/>
      <c r="S540" s="183"/>
      <c r="T540" s="183"/>
      <c r="U540" s="183"/>
    </row>
    <row r="541" spans="2:21" x14ac:dyDescent="0.25">
      <c r="D541" s="183"/>
      <c r="E541" s="183"/>
      <c r="F541" s="183"/>
      <c r="G541" s="183"/>
      <c r="H541" s="183"/>
      <c r="I541" s="183"/>
      <c r="J541" s="183"/>
      <c r="K541" s="183"/>
      <c r="L541" s="183"/>
      <c r="M541" s="183"/>
      <c r="N541" s="183"/>
      <c r="O541" s="183"/>
      <c r="P541" s="183"/>
      <c r="Q541" s="183"/>
      <c r="R541" s="183"/>
      <c r="S541" s="183"/>
      <c r="T541" s="183"/>
      <c r="U541" s="183"/>
    </row>
    <row r="542" spans="2:21" x14ac:dyDescent="0.25">
      <c r="D542" s="183"/>
      <c r="E542" s="183"/>
      <c r="F542" s="183"/>
      <c r="G542" s="183"/>
      <c r="H542" s="183"/>
      <c r="I542" s="183"/>
      <c r="J542" s="183"/>
      <c r="K542" s="183"/>
      <c r="L542" s="183"/>
      <c r="M542" s="183"/>
      <c r="N542" s="183"/>
      <c r="O542" s="183"/>
      <c r="P542" s="183"/>
      <c r="Q542" s="183"/>
      <c r="R542" s="183"/>
      <c r="S542" s="183"/>
      <c r="T542" s="183"/>
      <c r="U542" s="183"/>
    </row>
    <row r="543" spans="2:21" x14ac:dyDescent="0.25">
      <c r="D543" s="183"/>
      <c r="E543" s="183"/>
      <c r="F543" s="183"/>
      <c r="G543" s="183"/>
      <c r="H543" s="183"/>
      <c r="I543" s="183"/>
      <c r="J543" s="183"/>
      <c r="K543" s="183"/>
      <c r="L543" s="183"/>
      <c r="M543" s="183"/>
      <c r="N543" s="183"/>
      <c r="O543" s="183"/>
      <c r="P543" s="183"/>
      <c r="Q543" s="183"/>
      <c r="R543" s="183"/>
      <c r="S543" s="183"/>
      <c r="T543" s="183"/>
      <c r="U543" s="183"/>
    </row>
    <row r="544" spans="2:21" x14ac:dyDescent="0.25">
      <c r="D544" s="183"/>
      <c r="E544" s="183"/>
      <c r="F544" s="183"/>
      <c r="G544" s="183"/>
      <c r="H544" s="183"/>
      <c r="I544" s="183"/>
      <c r="J544" s="183"/>
      <c r="K544" s="183"/>
      <c r="L544" s="183"/>
      <c r="M544" s="183"/>
      <c r="N544" s="183"/>
      <c r="O544" s="183"/>
      <c r="P544" s="183"/>
      <c r="Q544" s="183"/>
      <c r="R544" s="183"/>
      <c r="S544" s="183"/>
      <c r="T544" s="183"/>
      <c r="U544" s="183"/>
    </row>
    <row r="545" spans="4:21" x14ac:dyDescent="0.25">
      <c r="D545" s="183"/>
      <c r="E545" s="183"/>
      <c r="F545" s="183"/>
      <c r="G545" s="183"/>
      <c r="H545" s="183"/>
      <c r="I545" s="183"/>
      <c r="J545" s="183"/>
      <c r="K545" s="183"/>
      <c r="L545" s="183"/>
      <c r="M545" s="183"/>
      <c r="N545" s="183"/>
      <c r="O545" s="183"/>
      <c r="P545" s="183"/>
      <c r="Q545" s="183"/>
      <c r="R545" s="183"/>
      <c r="S545" s="183"/>
      <c r="T545" s="183"/>
      <c r="U545" s="183"/>
    </row>
    <row r="546" spans="4:21" x14ac:dyDescent="0.25">
      <c r="D546" s="183"/>
      <c r="E546" s="183"/>
      <c r="F546" s="183"/>
      <c r="G546" s="183"/>
      <c r="H546" s="183"/>
      <c r="I546" s="183"/>
      <c r="J546" s="183"/>
      <c r="K546" s="183"/>
      <c r="L546" s="183"/>
      <c r="M546" s="183"/>
      <c r="N546" s="183"/>
      <c r="O546" s="183"/>
      <c r="P546" s="183"/>
      <c r="Q546" s="183"/>
      <c r="R546" s="183"/>
      <c r="S546" s="183"/>
      <c r="T546" s="183"/>
      <c r="U546" s="183"/>
    </row>
    <row r="547" spans="4:21" x14ac:dyDescent="0.25">
      <c r="D547" s="183"/>
      <c r="E547" s="183"/>
      <c r="F547" s="183"/>
      <c r="G547" s="183"/>
      <c r="H547" s="183"/>
      <c r="I547" s="183"/>
      <c r="J547" s="183"/>
      <c r="K547" s="183"/>
      <c r="L547" s="183"/>
      <c r="M547" s="183"/>
      <c r="N547" s="183"/>
      <c r="O547" s="183"/>
      <c r="P547" s="183"/>
      <c r="Q547" s="183"/>
      <c r="R547" s="183"/>
      <c r="S547" s="183"/>
      <c r="T547" s="183"/>
      <c r="U547" s="183"/>
    </row>
    <row r="548" spans="4:21" x14ac:dyDescent="0.25">
      <c r="D548" s="183"/>
      <c r="E548" s="183"/>
      <c r="F548" s="183"/>
      <c r="G548" s="183"/>
      <c r="H548" s="183"/>
      <c r="I548" s="183"/>
      <c r="J548" s="183"/>
      <c r="K548" s="183"/>
      <c r="L548" s="183"/>
      <c r="M548" s="183"/>
      <c r="N548" s="183"/>
      <c r="O548" s="183"/>
      <c r="P548" s="183"/>
      <c r="Q548" s="183"/>
      <c r="R548" s="183"/>
      <c r="S548" s="183"/>
      <c r="T548" s="183"/>
      <c r="U548" s="183"/>
    </row>
    <row r="549" spans="4:21" x14ac:dyDescent="0.25">
      <c r="D549" s="183"/>
      <c r="E549" s="183"/>
      <c r="F549" s="183"/>
      <c r="G549" s="183"/>
      <c r="H549" s="183"/>
      <c r="I549" s="183"/>
      <c r="J549" s="183"/>
      <c r="K549" s="183"/>
      <c r="L549" s="183"/>
      <c r="M549" s="183"/>
      <c r="N549" s="183"/>
      <c r="O549" s="183"/>
      <c r="P549" s="183"/>
      <c r="Q549" s="183"/>
      <c r="R549" s="183"/>
      <c r="S549" s="183"/>
      <c r="T549" s="183"/>
      <c r="U549" s="183"/>
    </row>
    <row r="550" spans="4:21" x14ac:dyDescent="0.25">
      <c r="D550" s="183"/>
      <c r="E550" s="183"/>
      <c r="F550" s="183"/>
      <c r="G550" s="183"/>
      <c r="H550" s="183"/>
      <c r="I550" s="183"/>
      <c r="J550" s="183"/>
      <c r="K550" s="183"/>
      <c r="L550" s="183"/>
      <c r="M550" s="183"/>
      <c r="N550" s="183"/>
      <c r="O550" s="183"/>
      <c r="P550" s="183"/>
      <c r="Q550" s="183"/>
      <c r="R550" s="183"/>
      <c r="S550" s="183"/>
      <c r="T550" s="183"/>
      <c r="U550" s="183"/>
    </row>
    <row r="551" spans="4:21" x14ac:dyDescent="0.25">
      <c r="D551" s="183"/>
      <c r="E551" s="183"/>
      <c r="F551" s="183"/>
      <c r="G551" s="183"/>
      <c r="H551" s="183"/>
      <c r="I551" s="183"/>
      <c r="J551" s="183"/>
      <c r="K551" s="183"/>
      <c r="L551" s="183"/>
      <c r="M551" s="183"/>
      <c r="N551" s="183"/>
      <c r="O551" s="183"/>
      <c r="P551" s="183"/>
      <c r="Q551" s="183"/>
      <c r="R551" s="183"/>
      <c r="S551" s="183"/>
      <c r="T551" s="183"/>
      <c r="U551" s="183"/>
    </row>
    <row r="552" spans="4:21" x14ac:dyDescent="0.25">
      <c r="D552" s="183"/>
      <c r="E552" s="183"/>
      <c r="F552" s="183"/>
      <c r="G552" s="183"/>
      <c r="H552" s="183"/>
      <c r="I552" s="183"/>
      <c r="J552" s="183"/>
      <c r="K552" s="183"/>
      <c r="L552" s="183"/>
      <c r="M552" s="183"/>
      <c r="N552" s="183"/>
      <c r="O552" s="183"/>
      <c r="P552" s="183"/>
      <c r="Q552" s="183"/>
      <c r="R552" s="183"/>
      <c r="S552" s="183"/>
      <c r="T552" s="183"/>
      <c r="U552" s="183"/>
    </row>
    <row r="553" spans="4:21" x14ac:dyDescent="0.25">
      <c r="D553" s="183"/>
      <c r="E553" s="183"/>
      <c r="F553" s="183"/>
      <c r="G553" s="183"/>
      <c r="H553" s="183"/>
      <c r="I553" s="183"/>
      <c r="J553" s="183"/>
      <c r="K553" s="183"/>
      <c r="L553" s="183"/>
      <c r="M553" s="183"/>
      <c r="N553" s="183"/>
      <c r="O553" s="183"/>
      <c r="P553" s="183"/>
      <c r="Q553" s="183"/>
      <c r="R553" s="183"/>
      <c r="S553" s="183"/>
      <c r="T553" s="183"/>
      <c r="U553" s="183"/>
    </row>
    <row r="554" spans="4:21" x14ac:dyDescent="0.25">
      <c r="D554" s="183"/>
      <c r="E554" s="183"/>
      <c r="F554" s="183"/>
      <c r="G554" s="183"/>
      <c r="H554" s="183"/>
      <c r="I554" s="183"/>
      <c r="J554" s="183"/>
      <c r="K554" s="183"/>
      <c r="L554" s="183"/>
      <c r="M554" s="183"/>
      <c r="N554" s="183"/>
      <c r="O554" s="183"/>
      <c r="P554" s="183"/>
      <c r="Q554" s="183"/>
      <c r="R554" s="183"/>
      <c r="S554" s="183"/>
      <c r="T554" s="183"/>
      <c r="U554" s="183"/>
    </row>
    <row r="555" spans="4:21" x14ac:dyDescent="0.25">
      <c r="D555" s="183"/>
      <c r="E555" s="183"/>
      <c r="F555" s="183"/>
      <c r="G555" s="183"/>
      <c r="H555" s="183"/>
      <c r="I555" s="183"/>
      <c r="J555" s="183"/>
      <c r="K555" s="183"/>
      <c r="L555" s="183"/>
      <c r="M555" s="183"/>
      <c r="N555" s="183"/>
      <c r="O555" s="183"/>
      <c r="P555" s="183"/>
      <c r="Q555" s="183"/>
      <c r="R555" s="183"/>
      <c r="S555" s="183"/>
      <c r="T555" s="183"/>
      <c r="U555" s="183"/>
    </row>
    <row r="556" spans="4:21" x14ac:dyDescent="0.25">
      <c r="D556" s="183"/>
      <c r="E556" s="183"/>
      <c r="F556" s="183"/>
      <c r="G556" s="183"/>
      <c r="H556" s="183"/>
      <c r="I556" s="183"/>
      <c r="J556" s="183"/>
      <c r="K556" s="183"/>
      <c r="L556" s="183"/>
      <c r="M556" s="183"/>
      <c r="N556" s="183"/>
      <c r="O556" s="183"/>
      <c r="P556" s="183"/>
      <c r="Q556" s="183"/>
      <c r="R556" s="183"/>
      <c r="S556" s="183"/>
      <c r="T556" s="183"/>
      <c r="U556" s="183"/>
    </row>
    <row r="557" spans="4:21" x14ac:dyDescent="0.25">
      <c r="D557" s="183"/>
      <c r="E557" s="183"/>
      <c r="F557" s="183"/>
      <c r="G557" s="183"/>
      <c r="H557" s="183"/>
      <c r="I557" s="183"/>
      <c r="J557" s="183"/>
      <c r="K557" s="183"/>
      <c r="L557" s="183"/>
      <c r="M557" s="183"/>
      <c r="N557" s="183"/>
      <c r="O557" s="183"/>
      <c r="P557" s="183"/>
      <c r="Q557" s="183"/>
      <c r="R557" s="183"/>
      <c r="S557" s="183"/>
      <c r="T557" s="183"/>
      <c r="U557" s="183"/>
    </row>
    <row r="558" spans="4:21" x14ac:dyDescent="0.25">
      <c r="D558" s="183"/>
      <c r="E558" s="183"/>
      <c r="F558" s="183"/>
      <c r="G558" s="183"/>
      <c r="H558" s="183"/>
      <c r="I558" s="183"/>
      <c r="J558" s="183"/>
      <c r="K558" s="183"/>
      <c r="L558" s="183"/>
      <c r="M558" s="183"/>
      <c r="N558" s="183"/>
      <c r="O558" s="183"/>
      <c r="P558" s="183"/>
      <c r="Q558" s="183"/>
      <c r="R558" s="183"/>
      <c r="S558" s="183"/>
      <c r="T558" s="183"/>
      <c r="U558" s="183"/>
    </row>
    <row r="559" spans="4:21" x14ac:dyDescent="0.25">
      <c r="D559" s="183"/>
      <c r="E559" s="183"/>
      <c r="F559" s="183"/>
      <c r="G559" s="183"/>
      <c r="H559" s="183"/>
      <c r="I559" s="183"/>
      <c r="J559" s="183"/>
      <c r="K559" s="183"/>
      <c r="L559" s="183"/>
      <c r="M559" s="183"/>
      <c r="N559" s="183"/>
      <c r="O559" s="183"/>
      <c r="P559" s="183"/>
      <c r="Q559" s="183"/>
      <c r="R559" s="183"/>
      <c r="S559" s="183"/>
      <c r="T559" s="183"/>
      <c r="U559" s="183"/>
    </row>
    <row r="560" spans="4:21" x14ac:dyDescent="0.25">
      <c r="D560" s="183"/>
      <c r="E560" s="183"/>
      <c r="F560" s="183"/>
      <c r="G560" s="183"/>
      <c r="H560" s="183"/>
      <c r="I560" s="183"/>
      <c r="J560" s="183"/>
      <c r="K560" s="183"/>
      <c r="L560" s="183"/>
      <c r="M560" s="183"/>
      <c r="N560" s="183"/>
      <c r="O560" s="183"/>
      <c r="P560" s="183"/>
      <c r="Q560" s="183"/>
      <c r="R560" s="183"/>
      <c r="S560" s="183"/>
      <c r="T560" s="183"/>
      <c r="U560" s="183"/>
    </row>
    <row r="561" spans="4:21" x14ac:dyDescent="0.25">
      <c r="D561" s="183"/>
      <c r="E561" s="183"/>
      <c r="F561" s="183"/>
      <c r="G561" s="183"/>
      <c r="H561" s="183"/>
      <c r="I561" s="183"/>
      <c r="J561" s="183"/>
      <c r="K561" s="183"/>
      <c r="L561" s="183"/>
      <c r="M561" s="183"/>
      <c r="N561" s="183"/>
      <c r="O561" s="183"/>
      <c r="P561" s="183"/>
      <c r="Q561" s="183"/>
      <c r="R561" s="183"/>
      <c r="S561" s="183"/>
      <c r="T561" s="183"/>
      <c r="U561" s="183"/>
    </row>
    <row r="562" spans="4:21" x14ac:dyDescent="0.25">
      <c r="D562" s="183"/>
      <c r="E562" s="183"/>
      <c r="F562" s="183"/>
      <c r="G562" s="183"/>
      <c r="H562" s="183"/>
      <c r="I562" s="183"/>
      <c r="J562" s="183"/>
      <c r="K562" s="183"/>
      <c r="L562" s="183"/>
      <c r="M562" s="183"/>
      <c r="N562" s="183"/>
      <c r="O562" s="183"/>
      <c r="P562" s="183"/>
      <c r="Q562" s="183"/>
      <c r="R562" s="183"/>
      <c r="S562" s="183"/>
      <c r="T562" s="183"/>
      <c r="U562" s="183"/>
    </row>
    <row r="563" spans="4:21" x14ac:dyDescent="0.25">
      <c r="D563" s="183"/>
      <c r="E563" s="183"/>
      <c r="F563" s="183"/>
      <c r="G563" s="183"/>
      <c r="H563" s="183"/>
      <c r="I563" s="183"/>
      <c r="J563" s="183"/>
      <c r="K563" s="183"/>
      <c r="L563" s="183"/>
      <c r="M563" s="183"/>
      <c r="N563" s="183"/>
      <c r="O563" s="183"/>
      <c r="P563" s="183"/>
      <c r="Q563" s="183"/>
      <c r="R563" s="183"/>
      <c r="S563" s="183"/>
      <c r="T563" s="183"/>
      <c r="U563" s="183"/>
    </row>
    <row r="564" spans="4:21" x14ac:dyDescent="0.25">
      <c r="D564" s="183"/>
      <c r="E564" s="183"/>
      <c r="F564" s="183"/>
      <c r="G564" s="183"/>
      <c r="H564" s="183"/>
      <c r="I564" s="183"/>
      <c r="J564" s="183"/>
      <c r="K564" s="183"/>
      <c r="L564" s="183"/>
      <c r="M564" s="183"/>
      <c r="N564" s="183"/>
      <c r="O564" s="183"/>
      <c r="P564" s="183"/>
      <c r="Q564" s="183"/>
      <c r="R564" s="183"/>
      <c r="S564" s="183"/>
      <c r="T564" s="183"/>
      <c r="U564" s="183"/>
    </row>
    <row r="565" spans="4:21" x14ac:dyDescent="0.25">
      <c r="D565" s="183"/>
      <c r="E565" s="183"/>
      <c r="F565" s="183"/>
      <c r="G565" s="183"/>
      <c r="H565" s="183"/>
      <c r="I565" s="183"/>
      <c r="J565" s="183"/>
      <c r="K565" s="183"/>
      <c r="L565" s="183"/>
      <c r="M565" s="183"/>
      <c r="N565" s="183"/>
      <c r="O565" s="183"/>
      <c r="P565" s="183"/>
      <c r="Q565" s="183"/>
      <c r="R565" s="183"/>
      <c r="S565" s="183"/>
      <c r="T565" s="183"/>
      <c r="U565" s="183"/>
    </row>
    <row r="566" spans="4:21" x14ac:dyDescent="0.25">
      <c r="D566" s="183"/>
      <c r="E566" s="183"/>
      <c r="F566" s="183"/>
      <c r="G566" s="183"/>
      <c r="H566" s="183"/>
      <c r="I566" s="183"/>
      <c r="J566" s="183"/>
      <c r="K566" s="183"/>
      <c r="L566" s="183"/>
      <c r="M566" s="183"/>
      <c r="N566" s="183"/>
      <c r="O566" s="183"/>
      <c r="P566" s="183"/>
      <c r="Q566" s="183"/>
      <c r="R566" s="183"/>
      <c r="S566" s="183"/>
      <c r="T566" s="183"/>
      <c r="U566" s="183"/>
    </row>
    <row r="567" spans="4:21" x14ac:dyDescent="0.25">
      <c r="D567" s="183"/>
      <c r="E567" s="183"/>
      <c r="F567" s="183"/>
      <c r="G567" s="183"/>
      <c r="H567" s="183"/>
      <c r="I567" s="183"/>
      <c r="J567" s="183"/>
      <c r="K567" s="183"/>
      <c r="L567" s="183"/>
      <c r="M567" s="183"/>
      <c r="N567" s="183"/>
      <c r="O567" s="183"/>
      <c r="P567" s="183"/>
      <c r="Q567" s="183"/>
      <c r="R567" s="183"/>
      <c r="S567" s="183"/>
      <c r="T567" s="183"/>
      <c r="U567" s="183"/>
    </row>
    <row r="568" spans="4:21" x14ac:dyDescent="0.25">
      <c r="D568" s="183"/>
      <c r="E568" s="183"/>
      <c r="F568" s="183"/>
      <c r="G568" s="183"/>
      <c r="H568" s="183"/>
      <c r="I568" s="183"/>
      <c r="J568" s="183"/>
      <c r="K568" s="183"/>
      <c r="L568" s="183"/>
      <c r="M568" s="183"/>
      <c r="N568" s="183"/>
      <c r="O568" s="183"/>
      <c r="P568" s="183"/>
      <c r="Q568" s="183"/>
      <c r="R568" s="183"/>
      <c r="S568" s="183"/>
      <c r="T568" s="183"/>
      <c r="U568" s="183"/>
    </row>
    <row r="569" spans="4:21" x14ac:dyDescent="0.25">
      <c r="D569" s="183"/>
      <c r="E569" s="183"/>
      <c r="F569" s="183"/>
      <c r="G569" s="183"/>
      <c r="H569" s="183"/>
      <c r="I569" s="183"/>
      <c r="J569" s="183"/>
      <c r="K569" s="183"/>
      <c r="L569" s="183"/>
      <c r="M569" s="183"/>
      <c r="N569" s="183"/>
      <c r="O569" s="183"/>
      <c r="P569" s="183"/>
      <c r="Q569" s="183"/>
      <c r="R569" s="183"/>
      <c r="S569" s="183"/>
      <c r="T569" s="183"/>
      <c r="U569" s="183"/>
    </row>
    <row r="570" spans="4:21" x14ac:dyDescent="0.25">
      <c r="D570" s="183"/>
      <c r="E570" s="183"/>
      <c r="F570" s="183"/>
      <c r="G570" s="183"/>
      <c r="H570" s="183"/>
      <c r="I570" s="183"/>
      <c r="J570" s="183"/>
      <c r="K570" s="183"/>
      <c r="L570" s="183"/>
      <c r="M570" s="183"/>
      <c r="N570" s="183"/>
      <c r="O570" s="183"/>
      <c r="P570" s="183"/>
      <c r="Q570" s="183"/>
      <c r="R570" s="183"/>
      <c r="S570" s="183"/>
      <c r="T570" s="183"/>
      <c r="U570" s="183"/>
    </row>
    <row r="571" spans="4:21" x14ac:dyDescent="0.25">
      <c r="D571" s="183"/>
      <c r="E571" s="183"/>
      <c r="F571" s="183"/>
      <c r="G571" s="183"/>
      <c r="H571" s="183"/>
      <c r="I571" s="183"/>
      <c r="J571" s="183"/>
      <c r="K571" s="183"/>
      <c r="L571" s="183"/>
      <c r="M571" s="183"/>
      <c r="N571" s="183"/>
      <c r="O571" s="183"/>
      <c r="P571" s="183"/>
      <c r="Q571" s="183"/>
      <c r="R571" s="183"/>
      <c r="S571" s="183"/>
      <c r="T571" s="183"/>
      <c r="U571" s="183"/>
    </row>
    <row r="572" spans="4:21" x14ac:dyDescent="0.25">
      <c r="D572" s="183"/>
      <c r="E572" s="183"/>
      <c r="F572" s="183"/>
      <c r="G572" s="183"/>
      <c r="H572" s="183"/>
      <c r="I572" s="183"/>
      <c r="J572" s="183"/>
      <c r="K572" s="183"/>
      <c r="L572" s="183"/>
      <c r="M572" s="183"/>
      <c r="N572" s="183"/>
      <c r="O572" s="183"/>
      <c r="P572" s="183"/>
      <c r="Q572" s="183"/>
      <c r="R572" s="183"/>
      <c r="S572" s="183"/>
      <c r="T572" s="183"/>
      <c r="U572" s="183"/>
    </row>
    <row r="573" spans="4:21" x14ac:dyDescent="0.25">
      <c r="D573" s="183"/>
      <c r="E573" s="183"/>
      <c r="F573" s="183"/>
      <c r="G573" s="183"/>
      <c r="H573" s="183"/>
      <c r="I573" s="183"/>
      <c r="J573" s="183"/>
      <c r="K573" s="183"/>
      <c r="L573" s="183"/>
      <c r="M573" s="183"/>
      <c r="N573" s="183"/>
      <c r="O573" s="183"/>
      <c r="P573" s="183"/>
      <c r="Q573" s="183"/>
      <c r="R573" s="183"/>
      <c r="S573" s="183"/>
      <c r="T573" s="183"/>
      <c r="U573" s="183"/>
    </row>
    <row r="574" spans="4:21" x14ac:dyDescent="0.25">
      <c r="D574" s="183"/>
      <c r="E574" s="183"/>
      <c r="F574" s="183"/>
      <c r="G574" s="183"/>
      <c r="H574" s="183"/>
      <c r="I574" s="183"/>
      <c r="J574" s="183"/>
      <c r="K574" s="183"/>
      <c r="L574" s="183"/>
      <c r="M574" s="183"/>
      <c r="N574" s="183"/>
      <c r="O574" s="183"/>
      <c r="P574" s="183"/>
      <c r="Q574" s="183"/>
      <c r="R574" s="183"/>
      <c r="S574" s="183"/>
      <c r="T574" s="183"/>
      <c r="U574" s="183"/>
    </row>
    <row r="575" spans="4:21" x14ac:dyDescent="0.25">
      <c r="D575" s="183"/>
      <c r="E575" s="183"/>
      <c r="F575" s="183"/>
      <c r="G575" s="183"/>
      <c r="H575" s="183"/>
      <c r="I575" s="183"/>
      <c r="J575" s="183"/>
      <c r="K575" s="183"/>
      <c r="L575" s="183"/>
      <c r="M575" s="183"/>
      <c r="N575" s="183"/>
      <c r="O575" s="183"/>
      <c r="P575" s="183"/>
      <c r="Q575" s="183"/>
      <c r="R575" s="183"/>
      <c r="S575" s="183"/>
      <c r="T575" s="183"/>
      <c r="U575" s="183"/>
    </row>
    <row r="576" spans="4:21" x14ac:dyDescent="0.25">
      <c r="D576" s="183"/>
      <c r="E576" s="183"/>
      <c r="F576" s="183"/>
      <c r="G576" s="183"/>
      <c r="H576" s="183"/>
      <c r="I576" s="183"/>
      <c r="J576" s="183"/>
      <c r="K576" s="183"/>
      <c r="L576" s="183"/>
      <c r="M576" s="183"/>
      <c r="N576" s="183"/>
      <c r="O576" s="183"/>
      <c r="P576" s="183"/>
      <c r="Q576" s="183"/>
      <c r="R576" s="183"/>
      <c r="S576" s="183"/>
      <c r="T576" s="183"/>
      <c r="U576" s="183"/>
    </row>
    <row r="577" spans="4:21" x14ac:dyDescent="0.25">
      <c r="D577" s="183"/>
      <c r="E577" s="183"/>
      <c r="F577" s="183"/>
      <c r="G577" s="183"/>
      <c r="H577" s="183"/>
      <c r="I577" s="183"/>
      <c r="J577" s="183"/>
      <c r="K577" s="183"/>
      <c r="L577" s="183"/>
      <c r="M577" s="183"/>
      <c r="N577" s="183"/>
      <c r="O577" s="183"/>
      <c r="P577" s="183"/>
      <c r="Q577" s="183"/>
      <c r="R577" s="183"/>
      <c r="S577" s="183"/>
      <c r="T577" s="183"/>
      <c r="U577" s="183"/>
    </row>
    <row r="578" spans="4:21" x14ac:dyDescent="0.25">
      <c r="D578" s="183"/>
      <c r="E578" s="183"/>
      <c r="F578" s="183"/>
      <c r="G578" s="183"/>
      <c r="H578" s="183"/>
      <c r="I578" s="183"/>
      <c r="J578" s="183"/>
      <c r="K578" s="183"/>
      <c r="L578" s="183"/>
      <c r="M578" s="183"/>
      <c r="N578" s="183"/>
      <c r="O578" s="183"/>
      <c r="P578" s="183"/>
      <c r="Q578" s="183"/>
      <c r="R578" s="183"/>
      <c r="S578" s="183"/>
      <c r="T578" s="183"/>
      <c r="U578" s="183"/>
    </row>
    <row r="579" spans="4:21" x14ac:dyDescent="0.25">
      <c r="D579" s="183"/>
      <c r="E579" s="183"/>
      <c r="F579" s="183"/>
      <c r="G579" s="183"/>
      <c r="H579" s="183"/>
      <c r="I579" s="183"/>
      <c r="J579" s="183"/>
      <c r="K579" s="183"/>
      <c r="L579" s="183"/>
      <c r="M579" s="183"/>
      <c r="N579" s="183"/>
      <c r="O579" s="183"/>
      <c r="P579" s="183"/>
      <c r="Q579" s="183"/>
      <c r="R579" s="183"/>
      <c r="S579" s="183"/>
      <c r="T579" s="183"/>
      <c r="U579" s="183"/>
    </row>
    <row r="580" spans="4:21" x14ac:dyDescent="0.25">
      <c r="D580" s="183"/>
      <c r="E580" s="183"/>
      <c r="F580" s="183"/>
      <c r="G580" s="183"/>
      <c r="H580" s="183"/>
      <c r="I580" s="183"/>
      <c r="J580" s="183"/>
      <c r="K580" s="183"/>
      <c r="L580" s="183"/>
      <c r="M580" s="183"/>
      <c r="N580" s="183"/>
      <c r="O580" s="183"/>
      <c r="P580" s="183"/>
      <c r="Q580" s="183"/>
      <c r="R580" s="183"/>
      <c r="S580" s="183"/>
      <c r="T580" s="183"/>
      <c r="U580" s="183"/>
    </row>
    <row r="581" spans="4:21" x14ac:dyDescent="0.25">
      <c r="D581" s="183"/>
      <c r="E581" s="183"/>
      <c r="F581" s="183"/>
      <c r="G581" s="183"/>
      <c r="H581" s="183"/>
      <c r="I581" s="183"/>
      <c r="J581" s="183"/>
      <c r="K581" s="183"/>
      <c r="L581" s="183"/>
      <c r="M581" s="183"/>
      <c r="N581" s="183"/>
      <c r="O581" s="183"/>
      <c r="P581" s="183"/>
      <c r="Q581" s="183"/>
      <c r="R581" s="183"/>
      <c r="S581" s="183"/>
      <c r="T581" s="183"/>
      <c r="U581" s="183"/>
    </row>
    <row r="582" spans="4:21" x14ac:dyDescent="0.25">
      <c r="D582" s="183"/>
      <c r="E582" s="183"/>
      <c r="F582" s="183"/>
      <c r="G582" s="183"/>
      <c r="H582" s="183"/>
      <c r="I582" s="183"/>
      <c r="J582" s="183"/>
      <c r="K582" s="183"/>
      <c r="L582" s="183"/>
      <c r="M582" s="183"/>
      <c r="N582" s="183"/>
      <c r="O582" s="183"/>
      <c r="P582" s="183"/>
      <c r="Q582" s="183"/>
      <c r="R582" s="183"/>
      <c r="S582" s="183"/>
      <c r="T582" s="183"/>
      <c r="U582" s="183"/>
    </row>
    <row r="583" spans="4:21" x14ac:dyDescent="0.25">
      <c r="D583" s="183"/>
      <c r="E583" s="183"/>
      <c r="F583" s="183"/>
      <c r="G583" s="183"/>
      <c r="H583" s="183"/>
      <c r="I583" s="183"/>
      <c r="J583" s="183"/>
      <c r="K583" s="183"/>
      <c r="L583" s="183"/>
      <c r="M583" s="183"/>
      <c r="N583" s="183"/>
      <c r="O583" s="183"/>
      <c r="P583" s="183"/>
      <c r="Q583" s="183"/>
      <c r="R583" s="183"/>
      <c r="S583" s="183"/>
      <c r="T583" s="183"/>
      <c r="U583" s="183"/>
    </row>
    <row r="584" spans="4:21" x14ac:dyDescent="0.25">
      <c r="D584" s="183"/>
      <c r="E584" s="183"/>
      <c r="F584" s="183"/>
      <c r="G584" s="183"/>
      <c r="H584" s="183"/>
      <c r="I584" s="183"/>
      <c r="J584" s="183"/>
      <c r="K584" s="183"/>
      <c r="L584" s="183"/>
      <c r="M584" s="183"/>
      <c r="N584" s="183"/>
      <c r="O584" s="183"/>
      <c r="P584" s="183"/>
      <c r="Q584" s="183"/>
      <c r="R584" s="183"/>
      <c r="S584" s="183"/>
      <c r="T584" s="183"/>
      <c r="U584" s="183"/>
    </row>
    <row r="585" spans="4:21" x14ac:dyDescent="0.25">
      <c r="D585" s="183"/>
      <c r="E585" s="183"/>
      <c r="F585" s="183"/>
      <c r="G585" s="183"/>
      <c r="H585" s="183"/>
      <c r="I585" s="183"/>
      <c r="J585" s="183"/>
      <c r="K585" s="183"/>
      <c r="L585" s="183"/>
      <c r="M585" s="183"/>
      <c r="N585" s="183"/>
      <c r="O585" s="183"/>
      <c r="P585" s="183"/>
      <c r="Q585" s="183"/>
      <c r="R585" s="183"/>
      <c r="S585" s="183"/>
      <c r="T585" s="183"/>
      <c r="U585" s="183"/>
    </row>
    <row r="586" spans="4:21" x14ac:dyDescent="0.25">
      <c r="D586" s="183"/>
      <c r="E586" s="183"/>
      <c r="F586" s="183"/>
      <c r="G586" s="183"/>
      <c r="H586" s="183"/>
      <c r="I586" s="183"/>
      <c r="J586" s="183"/>
      <c r="K586" s="183"/>
      <c r="L586" s="183"/>
      <c r="M586" s="183"/>
      <c r="N586" s="183"/>
      <c r="O586" s="183"/>
      <c r="P586" s="183"/>
      <c r="Q586" s="183"/>
      <c r="R586" s="183"/>
      <c r="S586" s="183"/>
      <c r="T586" s="183"/>
      <c r="U586" s="183"/>
    </row>
    <row r="587" spans="4:21" x14ac:dyDescent="0.25">
      <c r="D587" s="183"/>
      <c r="E587" s="183"/>
      <c r="F587" s="183"/>
      <c r="G587" s="183"/>
      <c r="H587" s="183"/>
      <c r="I587" s="183"/>
      <c r="J587" s="183"/>
      <c r="K587" s="183"/>
      <c r="L587" s="183"/>
      <c r="M587" s="183"/>
      <c r="N587" s="183"/>
      <c r="O587" s="183"/>
      <c r="P587" s="183"/>
      <c r="Q587" s="183"/>
      <c r="R587" s="183"/>
      <c r="S587" s="183"/>
      <c r="T587" s="183"/>
      <c r="U587" s="183"/>
    </row>
    <row r="588" spans="4:21" x14ac:dyDescent="0.25">
      <c r="D588" s="183"/>
      <c r="E588" s="183"/>
      <c r="F588" s="183"/>
      <c r="G588" s="183"/>
      <c r="H588" s="183"/>
      <c r="I588" s="183"/>
      <c r="J588" s="183"/>
      <c r="K588" s="183"/>
      <c r="L588" s="183"/>
      <c r="M588" s="183"/>
      <c r="N588" s="183"/>
      <c r="O588" s="183"/>
      <c r="P588" s="183"/>
      <c r="Q588" s="183"/>
      <c r="R588" s="183"/>
      <c r="S588" s="183"/>
      <c r="T588" s="183"/>
      <c r="U588" s="183"/>
    </row>
  </sheetData>
  <mergeCells count="36">
    <mergeCell ref="A114:B114"/>
    <mergeCell ref="A115:B115"/>
    <mergeCell ref="A116:B116"/>
    <mergeCell ref="A118:B118"/>
    <mergeCell ref="A121:B121"/>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24:B124"/>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U582"/>
  <sheetViews>
    <sheetView showGridLines="0" zoomScaleNormal="100" workbookViewId="0">
      <pane xSplit="3" ySplit="4" topLeftCell="D107" activePane="bottomRight" state="frozen"/>
      <selection activeCell="AU65" sqref="AU65"/>
      <selection pane="topRight" activeCell="AU65" sqref="AU65"/>
      <selection pane="bottomLeft" activeCell="AU65" sqref="AU65"/>
      <selection pane="bottomRight" activeCell="A109" sqref="A109:B109"/>
    </sheetView>
  </sheetViews>
  <sheetFormatPr defaultColWidth="9.140625" defaultRowHeight="15" outlineLevelRow="1" x14ac:dyDescent="0.25"/>
  <cols>
    <col min="1" max="1" width="20.5703125" style="1" customWidth="1"/>
    <col min="2" max="2" width="19.42578125" style="23" customWidth="1"/>
    <col min="3" max="3" width="7.42578125" style="1" customWidth="1"/>
    <col min="4" max="18" width="10.28515625" style="1" customWidth="1"/>
    <col min="19" max="16384" width="9.140625" style="1"/>
  </cols>
  <sheetData>
    <row r="1" spans="1:20" s="36" customFormat="1" ht="22.5" customHeight="1" x14ac:dyDescent="0.25">
      <c r="A1" s="37" t="s">
        <v>77</v>
      </c>
      <c r="B1" s="35"/>
    </row>
    <row r="2" spans="1:20" s="42" customFormat="1" ht="15.75" customHeight="1" x14ac:dyDescent="0.25">
      <c r="A2" s="38"/>
      <c r="B2" s="39"/>
      <c r="C2" s="40"/>
      <c r="D2" s="41"/>
      <c r="E2" s="41"/>
      <c r="F2" s="41"/>
      <c r="G2" s="41"/>
      <c r="H2" s="41"/>
      <c r="I2" s="41"/>
      <c r="J2" s="41"/>
      <c r="K2" s="41"/>
      <c r="L2" s="41"/>
      <c r="M2" s="41"/>
      <c r="N2" s="41"/>
      <c r="O2" s="41"/>
      <c r="P2" s="41"/>
      <c r="Q2" s="41"/>
      <c r="R2" s="41"/>
      <c r="S2" s="40"/>
      <c r="T2" s="40"/>
    </row>
    <row r="3" spans="1:20" s="42" customFormat="1" ht="18" customHeight="1" x14ac:dyDescent="0.25">
      <c r="A3" s="43"/>
      <c r="B3" s="44"/>
      <c r="C3" s="45"/>
      <c r="D3" s="46">
        <f>'2. Tulud-kulud projektiga'!D3</f>
        <v>2023</v>
      </c>
      <c r="E3" s="46">
        <f>D3+1</f>
        <v>2024</v>
      </c>
      <c r="F3" s="46">
        <f t="shared" ref="F3:L3" si="0">E3+1</f>
        <v>2025</v>
      </c>
      <c r="G3" s="46">
        <f t="shared" si="0"/>
        <v>2026</v>
      </c>
      <c r="H3" s="46">
        <f t="shared" si="0"/>
        <v>2027</v>
      </c>
      <c r="I3" s="46">
        <f t="shared" si="0"/>
        <v>2028</v>
      </c>
      <c r="J3" s="46">
        <f t="shared" si="0"/>
        <v>2029</v>
      </c>
      <c r="K3" s="46">
        <f t="shared" si="0"/>
        <v>2030</v>
      </c>
      <c r="L3" s="46">
        <f t="shared" si="0"/>
        <v>2031</v>
      </c>
      <c r="M3" s="46">
        <f t="shared" ref="M3:P3" si="1">L3+1</f>
        <v>2032</v>
      </c>
      <c r="N3" s="46">
        <f t="shared" si="1"/>
        <v>2033</v>
      </c>
      <c r="O3" s="46">
        <f t="shared" si="1"/>
        <v>2034</v>
      </c>
      <c r="P3" s="46">
        <f t="shared" si="1"/>
        <v>2035</v>
      </c>
      <c r="Q3" s="46">
        <f t="shared" ref="Q3" si="2">P3+1</f>
        <v>2036</v>
      </c>
      <c r="R3" s="46">
        <f t="shared" ref="R3" si="3">Q3+1</f>
        <v>2037</v>
      </c>
      <c r="S3" s="40"/>
      <c r="T3" s="40"/>
    </row>
    <row r="4" spans="1:20" ht="4.5" customHeight="1" x14ac:dyDescent="0.25">
      <c r="A4" s="4"/>
      <c r="B4" s="25"/>
      <c r="C4" s="32"/>
      <c r="D4" s="33"/>
      <c r="E4" s="33"/>
      <c r="F4" s="33"/>
      <c r="G4" s="33"/>
      <c r="H4" s="33"/>
      <c r="I4" s="33"/>
      <c r="J4" s="33"/>
      <c r="K4" s="33"/>
      <c r="L4" s="33"/>
      <c r="M4" s="33"/>
      <c r="N4" s="33"/>
      <c r="O4" s="33"/>
      <c r="P4" s="33"/>
      <c r="Q4" s="33"/>
      <c r="R4" s="34"/>
      <c r="S4" s="7"/>
      <c r="T4" s="7"/>
    </row>
    <row r="5" spans="1:20" ht="18" customHeight="1" x14ac:dyDescent="0.25">
      <c r="A5" s="31" t="s">
        <v>66</v>
      </c>
      <c r="B5" s="27"/>
      <c r="C5" s="28" t="s">
        <v>2</v>
      </c>
      <c r="D5" s="29"/>
      <c r="E5" s="29"/>
      <c r="F5" s="29"/>
      <c r="G5" s="29"/>
      <c r="H5" s="29"/>
      <c r="I5" s="29"/>
      <c r="J5" s="29"/>
      <c r="K5" s="29"/>
      <c r="L5" s="29"/>
      <c r="M5" s="29"/>
      <c r="N5" s="29"/>
      <c r="O5" s="29"/>
      <c r="P5" s="29"/>
      <c r="Q5" s="29"/>
      <c r="R5" s="30"/>
      <c r="S5" s="7"/>
      <c r="T5" s="7"/>
    </row>
    <row r="6" spans="1:20" ht="4.5" customHeight="1" x14ac:dyDescent="0.25">
      <c r="A6" s="4"/>
      <c r="B6" s="25"/>
      <c r="C6" s="9"/>
      <c r="D6" s="9"/>
      <c r="E6" s="9"/>
      <c r="F6" s="9"/>
      <c r="G6" s="9"/>
      <c r="H6" s="9"/>
      <c r="I6" s="9"/>
      <c r="J6" s="9"/>
      <c r="K6" s="9"/>
      <c r="L6" s="9"/>
      <c r="M6" s="9"/>
      <c r="N6" s="9"/>
      <c r="O6" s="9"/>
      <c r="P6" s="9"/>
      <c r="Q6" s="9"/>
      <c r="R6" s="10"/>
      <c r="S6" s="7"/>
      <c r="T6" s="7"/>
    </row>
    <row r="7" spans="1:20" ht="15.75" customHeight="1" x14ac:dyDescent="0.25">
      <c r="A7" s="614" t="str">
        <f>'2. Tulud-kulud projektiga'!A7:A9</f>
        <v>Kohviku teenuste müük</v>
      </c>
      <c r="B7" s="50" t="str">
        <f>'2. Tulud-kulud projektiga'!B7</f>
        <v>Ühik 1</v>
      </c>
      <c r="C7" s="51" t="str">
        <f>'2. Tulud-kulud projektiga'!C7</f>
        <v>m2</v>
      </c>
      <c r="D7" s="11">
        <f>'2. Tulud-kulud projektiga'!D7-'3. Tulud-kulud projektita'!D7</f>
        <v>0</v>
      </c>
      <c r="E7" s="11">
        <f>'2. Tulud-kulud projektiga'!E7-'3. Tulud-kulud projektita'!E7</f>
        <v>0</v>
      </c>
      <c r="F7" s="11">
        <f>'2. Tulud-kulud projektiga'!F7-'3. Tulud-kulud projektita'!F7</f>
        <v>18750</v>
      </c>
      <c r="G7" s="11">
        <f>'2. Tulud-kulud projektiga'!G7-'3. Tulud-kulud projektita'!G7</f>
        <v>25000</v>
      </c>
      <c r="H7" s="11">
        <f>'2. Tulud-kulud projektiga'!H7-'3. Tulud-kulud projektita'!H7</f>
        <v>32500</v>
      </c>
      <c r="I7" s="11">
        <f>'2. Tulud-kulud projektiga'!I7-'3. Tulud-kulud projektita'!I7</f>
        <v>37500</v>
      </c>
      <c r="J7" s="11">
        <f>'2. Tulud-kulud projektiga'!J7-'3. Tulud-kulud projektita'!J7</f>
        <v>37500</v>
      </c>
      <c r="K7" s="11">
        <f>'2. Tulud-kulud projektiga'!K7-'3. Tulud-kulud projektita'!K7</f>
        <v>37500</v>
      </c>
      <c r="L7" s="11">
        <f>'2. Tulud-kulud projektiga'!L7-'3. Tulud-kulud projektita'!L7</f>
        <v>37500</v>
      </c>
      <c r="M7" s="11">
        <f>'2. Tulud-kulud projektiga'!M7-'3. Tulud-kulud projektita'!M7</f>
        <v>37500</v>
      </c>
      <c r="N7" s="11">
        <f>'2. Tulud-kulud projektiga'!N7-'3. Tulud-kulud projektita'!N7</f>
        <v>37500</v>
      </c>
      <c r="O7" s="11">
        <f>'2. Tulud-kulud projektiga'!O7-'3. Tulud-kulud projektita'!O7</f>
        <v>37500</v>
      </c>
      <c r="P7" s="11">
        <f>'2. Tulud-kulud projektiga'!P7-'3. Tulud-kulud projektita'!P7</f>
        <v>37500</v>
      </c>
      <c r="Q7" s="11">
        <f>'2. Tulud-kulud projektiga'!Q7-'3. Tulud-kulud projektita'!Q7</f>
        <v>37500</v>
      </c>
      <c r="R7" s="11">
        <f>'2. Tulud-kulud projektiga'!R7-'3. Tulud-kulud projektita'!R7</f>
        <v>37500</v>
      </c>
      <c r="S7" s="7"/>
      <c r="T7" s="7"/>
    </row>
    <row r="8" spans="1:20" ht="15.75" customHeight="1" x14ac:dyDescent="0.25">
      <c r="A8" s="614"/>
      <c r="B8" s="50" t="s">
        <v>0</v>
      </c>
      <c r="C8" s="51" t="s">
        <v>3</v>
      </c>
      <c r="D8" s="11">
        <f>'2. Tulud-kulud projektiga'!D8-'3. Tulud-kulud projektita'!D8</f>
        <v>0</v>
      </c>
      <c r="E8" s="11">
        <f>'2. Tulud-kulud projektiga'!E8-'3. Tulud-kulud projektita'!E8</f>
        <v>0</v>
      </c>
      <c r="F8" s="11">
        <f>'2. Tulud-kulud projektiga'!F8-'3. Tulud-kulud projektita'!F8</f>
        <v>4.5</v>
      </c>
      <c r="G8" s="11">
        <f>'2. Tulud-kulud projektiga'!G8-'3. Tulud-kulud projektita'!G8</f>
        <v>4.5</v>
      </c>
      <c r="H8" s="11">
        <f>'2. Tulud-kulud projektiga'!H8-'3. Tulud-kulud projektita'!H8</f>
        <v>4.5</v>
      </c>
      <c r="I8" s="11">
        <f>'2. Tulud-kulud projektiga'!I8-'3. Tulud-kulud projektita'!I8</f>
        <v>4.5</v>
      </c>
      <c r="J8" s="11">
        <f>'2. Tulud-kulud projektiga'!J8-'3. Tulud-kulud projektita'!J8</f>
        <v>4.5</v>
      </c>
      <c r="K8" s="11">
        <f>'2. Tulud-kulud projektiga'!K8-'3. Tulud-kulud projektita'!K8</f>
        <v>4.5</v>
      </c>
      <c r="L8" s="11">
        <f>'2. Tulud-kulud projektiga'!L8-'3. Tulud-kulud projektita'!L8</f>
        <v>4.5</v>
      </c>
      <c r="M8" s="11">
        <f>'2. Tulud-kulud projektiga'!M8-'3. Tulud-kulud projektita'!M8</f>
        <v>4.5</v>
      </c>
      <c r="N8" s="11">
        <f>'2. Tulud-kulud projektiga'!N8-'3. Tulud-kulud projektita'!N8</f>
        <v>4.5</v>
      </c>
      <c r="O8" s="11">
        <f>'2. Tulud-kulud projektiga'!O8-'3. Tulud-kulud projektita'!O8</f>
        <v>4.5</v>
      </c>
      <c r="P8" s="11">
        <f>'2. Tulud-kulud projektiga'!P8-'3. Tulud-kulud projektita'!P8</f>
        <v>4.5</v>
      </c>
      <c r="Q8" s="11">
        <f>'2. Tulud-kulud projektiga'!Q8-'3. Tulud-kulud projektita'!Q8</f>
        <v>4.5</v>
      </c>
      <c r="R8" s="11">
        <f>'2. Tulud-kulud projektiga'!R8-'3. Tulud-kulud projektita'!R8</f>
        <v>4.5</v>
      </c>
      <c r="S8" s="7"/>
      <c r="T8" s="7"/>
    </row>
    <row r="9" spans="1:20" ht="15.75" customHeight="1" x14ac:dyDescent="0.25">
      <c r="A9" s="614"/>
      <c r="B9" s="52" t="s">
        <v>1</v>
      </c>
      <c r="C9" s="53" t="s">
        <v>3</v>
      </c>
      <c r="D9" s="54">
        <f>'2. Tulud-kulud projektiga'!D9-'3. Tulud-kulud projektita'!D9</f>
        <v>0</v>
      </c>
      <c r="E9" s="54">
        <f>'2. Tulud-kulud projektiga'!E9-'3. Tulud-kulud projektita'!E9</f>
        <v>0</v>
      </c>
      <c r="F9" s="54">
        <f>'2. Tulud-kulud projektiga'!F9-'3. Tulud-kulud projektita'!F9</f>
        <v>84375</v>
      </c>
      <c r="G9" s="54">
        <f>'2. Tulud-kulud projektiga'!G9-'3. Tulud-kulud projektita'!G9</f>
        <v>112500</v>
      </c>
      <c r="H9" s="54">
        <f>'2. Tulud-kulud projektiga'!H9-'3. Tulud-kulud projektita'!H9</f>
        <v>146250</v>
      </c>
      <c r="I9" s="54">
        <f>'2. Tulud-kulud projektiga'!I9-'3. Tulud-kulud projektita'!I9</f>
        <v>168750</v>
      </c>
      <c r="J9" s="54">
        <f>'2. Tulud-kulud projektiga'!J9-'3. Tulud-kulud projektita'!J9</f>
        <v>168750</v>
      </c>
      <c r="K9" s="54">
        <f>'2. Tulud-kulud projektiga'!K9-'3. Tulud-kulud projektita'!K9</f>
        <v>168750</v>
      </c>
      <c r="L9" s="54">
        <f>'2. Tulud-kulud projektiga'!L9-'3. Tulud-kulud projektita'!L9</f>
        <v>168750</v>
      </c>
      <c r="M9" s="54">
        <f>'2. Tulud-kulud projektiga'!M9-'3. Tulud-kulud projektita'!M9</f>
        <v>168750</v>
      </c>
      <c r="N9" s="54">
        <f>'2. Tulud-kulud projektiga'!N9-'3. Tulud-kulud projektita'!N9</f>
        <v>168750</v>
      </c>
      <c r="O9" s="54">
        <f>'2. Tulud-kulud projektiga'!O9-'3. Tulud-kulud projektita'!O9</f>
        <v>168750</v>
      </c>
      <c r="P9" s="54">
        <f>'2. Tulud-kulud projektiga'!P9-'3. Tulud-kulud projektita'!P9</f>
        <v>168750</v>
      </c>
      <c r="Q9" s="54">
        <f>'2. Tulud-kulud projektiga'!Q9-'3. Tulud-kulud projektita'!Q9</f>
        <v>168750</v>
      </c>
      <c r="R9" s="54">
        <f>'2. Tulud-kulud projektiga'!R9-'3. Tulud-kulud projektita'!R9</f>
        <v>168750</v>
      </c>
      <c r="S9" s="7"/>
      <c r="T9" s="7"/>
    </row>
    <row r="10" spans="1:20" ht="4.5" customHeight="1" x14ac:dyDescent="0.25">
      <c r="A10" s="47"/>
      <c r="B10" s="26"/>
      <c r="C10" s="12"/>
      <c r="D10" s="12"/>
      <c r="E10" s="12"/>
      <c r="F10" s="12"/>
      <c r="G10" s="12"/>
      <c r="H10" s="12"/>
      <c r="I10" s="12"/>
      <c r="J10" s="12"/>
      <c r="K10" s="12"/>
      <c r="L10" s="12"/>
      <c r="M10" s="12"/>
      <c r="N10" s="12"/>
      <c r="O10" s="12"/>
      <c r="P10" s="12"/>
      <c r="Q10" s="12"/>
      <c r="R10" s="12"/>
      <c r="S10" s="7"/>
      <c r="T10" s="7"/>
    </row>
    <row r="11" spans="1:20" x14ac:dyDescent="0.25">
      <c r="A11" s="614">
        <f>'2. Tulud-kulud projektiga'!A11:A13</f>
        <v>0</v>
      </c>
      <c r="B11" s="50" t="str">
        <f>'2. Tulud-kulud projektiga'!B11</f>
        <v>Ühik 2</v>
      </c>
      <c r="C11" s="51" t="str">
        <f>'2. Tulud-kulud projektiga'!C11</f>
        <v>m2</v>
      </c>
      <c r="D11" s="11">
        <f>'2. Tulud-kulud projektiga'!D11-'3. Tulud-kulud projektita'!D11</f>
        <v>0</v>
      </c>
      <c r="E11" s="11">
        <f>'2. Tulud-kulud projektiga'!E11-'3. Tulud-kulud projektita'!E11</f>
        <v>0</v>
      </c>
      <c r="F11" s="11">
        <f>'2. Tulud-kulud projektiga'!F11-'3. Tulud-kulud projektita'!F11</f>
        <v>0</v>
      </c>
      <c r="G11" s="11">
        <f>'2. Tulud-kulud projektiga'!G11-'3. Tulud-kulud projektita'!G11</f>
        <v>0</v>
      </c>
      <c r="H11" s="11">
        <f>'2. Tulud-kulud projektiga'!H11-'3. Tulud-kulud projektita'!H11</f>
        <v>0</v>
      </c>
      <c r="I11" s="11">
        <f>'2. Tulud-kulud projektiga'!I11-'3. Tulud-kulud projektita'!I11</f>
        <v>0</v>
      </c>
      <c r="J11" s="11">
        <f>'2. Tulud-kulud projektiga'!J11-'3. Tulud-kulud projektita'!J11</f>
        <v>0</v>
      </c>
      <c r="K11" s="11">
        <f>'2. Tulud-kulud projektiga'!K11-'3. Tulud-kulud projektita'!K11</f>
        <v>0</v>
      </c>
      <c r="L11" s="11">
        <f>'2. Tulud-kulud projektiga'!L11-'3. Tulud-kulud projektita'!L11</f>
        <v>0</v>
      </c>
      <c r="M11" s="11">
        <f>'2. Tulud-kulud projektiga'!M11-'3. Tulud-kulud projektita'!M11</f>
        <v>0</v>
      </c>
      <c r="N11" s="11">
        <f>'2. Tulud-kulud projektiga'!N11-'3. Tulud-kulud projektita'!N11</f>
        <v>0</v>
      </c>
      <c r="O11" s="11">
        <f>'2. Tulud-kulud projektiga'!O11-'3. Tulud-kulud projektita'!O11</f>
        <v>0</v>
      </c>
      <c r="P11" s="11">
        <f>'2. Tulud-kulud projektiga'!P11-'3. Tulud-kulud projektita'!P11</f>
        <v>0</v>
      </c>
      <c r="Q11" s="11">
        <f>'2. Tulud-kulud projektiga'!Q11-'3. Tulud-kulud projektita'!Q11</f>
        <v>0</v>
      </c>
      <c r="R11" s="11">
        <f>'2. Tulud-kulud projektiga'!R11-'3. Tulud-kulud projektita'!R11</f>
        <v>0</v>
      </c>
      <c r="S11" s="7"/>
      <c r="T11" s="7"/>
    </row>
    <row r="12" spans="1:20" x14ac:dyDescent="0.25">
      <c r="A12" s="614"/>
      <c r="B12" s="50" t="s">
        <v>0</v>
      </c>
      <c r="C12" s="51" t="s">
        <v>3</v>
      </c>
      <c r="D12" s="11">
        <f>'2. Tulud-kulud projektiga'!D12-'3. Tulud-kulud projektita'!D12</f>
        <v>0</v>
      </c>
      <c r="E12" s="11">
        <f>'2. Tulud-kulud projektiga'!E12-'3. Tulud-kulud projektita'!E12</f>
        <v>0</v>
      </c>
      <c r="F12" s="11">
        <f>'2. Tulud-kulud projektiga'!F12-'3. Tulud-kulud projektita'!F12</f>
        <v>0</v>
      </c>
      <c r="G12" s="11">
        <f>'2. Tulud-kulud projektiga'!G12-'3. Tulud-kulud projektita'!G12</f>
        <v>0</v>
      </c>
      <c r="H12" s="11">
        <f>'2. Tulud-kulud projektiga'!H12-'3. Tulud-kulud projektita'!H12</f>
        <v>0</v>
      </c>
      <c r="I12" s="11">
        <f>'2. Tulud-kulud projektiga'!I12-'3. Tulud-kulud projektita'!I12</f>
        <v>0</v>
      </c>
      <c r="J12" s="11">
        <f>'2. Tulud-kulud projektiga'!J12-'3. Tulud-kulud projektita'!J12</f>
        <v>0</v>
      </c>
      <c r="K12" s="11">
        <f>'2. Tulud-kulud projektiga'!K12-'3. Tulud-kulud projektita'!K12</f>
        <v>0</v>
      </c>
      <c r="L12" s="11">
        <f>'2. Tulud-kulud projektiga'!L12-'3. Tulud-kulud projektita'!L12</f>
        <v>0</v>
      </c>
      <c r="M12" s="11">
        <f>'2. Tulud-kulud projektiga'!M12-'3. Tulud-kulud projektita'!M12</f>
        <v>0</v>
      </c>
      <c r="N12" s="11">
        <f>'2. Tulud-kulud projektiga'!N12-'3. Tulud-kulud projektita'!N12</f>
        <v>0</v>
      </c>
      <c r="O12" s="11">
        <f>'2. Tulud-kulud projektiga'!O12-'3. Tulud-kulud projektita'!O12</f>
        <v>0</v>
      </c>
      <c r="P12" s="11">
        <f>'2. Tulud-kulud projektiga'!P12-'3. Tulud-kulud projektita'!P12</f>
        <v>0</v>
      </c>
      <c r="Q12" s="11">
        <f>'2. Tulud-kulud projektiga'!Q12-'3. Tulud-kulud projektita'!Q12</f>
        <v>0</v>
      </c>
      <c r="R12" s="11">
        <f>'2. Tulud-kulud projektiga'!R12-'3. Tulud-kulud projektita'!R12</f>
        <v>0</v>
      </c>
      <c r="S12" s="7"/>
      <c r="T12" s="7"/>
    </row>
    <row r="13" spans="1:20" x14ac:dyDescent="0.25">
      <c r="A13" s="614"/>
      <c r="B13" s="52" t="s">
        <v>1</v>
      </c>
      <c r="C13" s="53" t="s">
        <v>3</v>
      </c>
      <c r="D13" s="54">
        <f>'2. Tulud-kulud projektiga'!D13-'3. Tulud-kulud projektita'!D13</f>
        <v>0</v>
      </c>
      <c r="E13" s="54">
        <f>'2. Tulud-kulud projektiga'!E13-'3. Tulud-kulud projektita'!E13</f>
        <v>0</v>
      </c>
      <c r="F13" s="54">
        <f>'2. Tulud-kulud projektiga'!F13-'3. Tulud-kulud projektita'!F13</f>
        <v>0</v>
      </c>
      <c r="G13" s="54">
        <f>'2. Tulud-kulud projektiga'!G13-'3. Tulud-kulud projektita'!G13</f>
        <v>0</v>
      </c>
      <c r="H13" s="54">
        <f>'2. Tulud-kulud projektiga'!H13-'3. Tulud-kulud projektita'!H13</f>
        <v>0</v>
      </c>
      <c r="I13" s="54">
        <f>'2. Tulud-kulud projektiga'!I13-'3. Tulud-kulud projektita'!I13</f>
        <v>0</v>
      </c>
      <c r="J13" s="54">
        <f>'2. Tulud-kulud projektiga'!J13-'3. Tulud-kulud projektita'!J13</f>
        <v>0</v>
      </c>
      <c r="K13" s="54">
        <f>'2. Tulud-kulud projektiga'!K13-'3. Tulud-kulud projektita'!K13</f>
        <v>0</v>
      </c>
      <c r="L13" s="54">
        <f>'2. Tulud-kulud projektiga'!L13-'3. Tulud-kulud projektita'!L13</f>
        <v>0</v>
      </c>
      <c r="M13" s="54">
        <f>'2. Tulud-kulud projektiga'!M13-'3. Tulud-kulud projektita'!M13</f>
        <v>0</v>
      </c>
      <c r="N13" s="54">
        <f>'2. Tulud-kulud projektiga'!N13-'3. Tulud-kulud projektita'!N13</f>
        <v>0</v>
      </c>
      <c r="O13" s="54">
        <f>'2. Tulud-kulud projektiga'!O13-'3. Tulud-kulud projektita'!O13</f>
        <v>0</v>
      </c>
      <c r="P13" s="54">
        <f>'2. Tulud-kulud projektiga'!P13-'3. Tulud-kulud projektita'!P13</f>
        <v>0</v>
      </c>
      <c r="Q13" s="54">
        <f>'2. Tulud-kulud projektiga'!Q13-'3. Tulud-kulud projektita'!Q13</f>
        <v>0</v>
      </c>
      <c r="R13" s="54">
        <f>'2. Tulud-kulud projektiga'!R13-'3. Tulud-kulud projektita'!R13</f>
        <v>0</v>
      </c>
      <c r="S13" s="7"/>
      <c r="T13" s="7"/>
    </row>
    <row r="14" spans="1:20" ht="4.5" customHeight="1" x14ac:dyDescent="0.25">
      <c r="A14" s="47"/>
      <c r="B14" s="26"/>
      <c r="C14" s="12"/>
      <c r="D14" s="12"/>
      <c r="E14" s="12"/>
      <c r="F14" s="12"/>
      <c r="G14" s="12"/>
      <c r="H14" s="12"/>
      <c r="I14" s="12"/>
      <c r="J14" s="12"/>
      <c r="K14" s="12"/>
      <c r="L14" s="12"/>
      <c r="M14" s="12"/>
      <c r="N14" s="12"/>
      <c r="O14" s="12"/>
      <c r="P14" s="12"/>
      <c r="Q14" s="12"/>
      <c r="R14" s="12"/>
      <c r="S14" s="7"/>
      <c r="T14" s="7"/>
    </row>
    <row r="15" spans="1:20" x14ac:dyDescent="0.25">
      <c r="A15" s="614" t="str">
        <f>'2. Tulud-kulud projektiga'!A15:A17</f>
        <v>Toode/teenus 3</v>
      </c>
      <c r="B15" s="50" t="str">
        <f>'2. Tulud-kulud projektiga'!B15</f>
        <v>Ühik 3</v>
      </c>
      <c r="C15" s="51">
        <f>'2. Tulud-kulud projektiga'!C15</f>
        <v>0</v>
      </c>
      <c r="D15" s="11">
        <f>'2. Tulud-kulud projektiga'!D15-'3. Tulud-kulud projektita'!D15</f>
        <v>0</v>
      </c>
      <c r="E15" s="11">
        <f>'2. Tulud-kulud projektiga'!E15-'3. Tulud-kulud projektita'!E15</f>
        <v>0</v>
      </c>
      <c r="F15" s="11">
        <f>'2. Tulud-kulud projektiga'!F15-'3. Tulud-kulud projektita'!F15</f>
        <v>0</v>
      </c>
      <c r="G15" s="11">
        <f>'2. Tulud-kulud projektiga'!G15-'3. Tulud-kulud projektita'!G15</f>
        <v>0</v>
      </c>
      <c r="H15" s="11">
        <f>'2. Tulud-kulud projektiga'!H15-'3. Tulud-kulud projektita'!H15</f>
        <v>0</v>
      </c>
      <c r="I15" s="11">
        <f>'2. Tulud-kulud projektiga'!I15-'3. Tulud-kulud projektita'!I15</f>
        <v>0</v>
      </c>
      <c r="J15" s="11">
        <f>'2. Tulud-kulud projektiga'!J15-'3. Tulud-kulud projektita'!J15</f>
        <v>0</v>
      </c>
      <c r="K15" s="11">
        <f>'2. Tulud-kulud projektiga'!K15-'3. Tulud-kulud projektita'!K15</f>
        <v>0</v>
      </c>
      <c r="L15" s="11">
        <f>'2. Tulud-kulud projektiga'!L15-'3. Tulud-kulud projektita'!L15</f>
        <v>0</v>
      </c>
      <c r="M15" s="11">
        <f>'2. Tulud-kulud projektiga'!M15-'3. Tulud-kulud projektita'!M15</f>
        <v>0</v>
      </c>
      <c r="N15" s="11">
        <f>'2. Tulud-kulud projektiga'!N15-'3. Tulud-kulud projektita'!N15</f>
        <v>0</v>
      </c>
      <c r="O15" s="11">
        <f>'2. Tulud-kulud projektiga'!O15-'3. Tulud-kulud projektita'!O15</f>
        <v>0</v>
      </c>
      <c r="P15" s="11">
        <f>'2. Tulud-kulud projektiga'!P15-'3. Tulud-kulud projektita'!P15</f>
        <v>0</v>
      </c>
      <c r="Q15" s="11">
        <f>'2. Tulud-kulud projektiga'!Q15-'3. Tulud-kulud projektita'!Q15</f>
        <v>0</v>
      </c>
      <c r="R15" s="11">
        <f>'2. Tulud-kulud projektiga'!R15-'3. Tulud-kulud projektita'!R15</f>
        <v>0</v>
      </c>
      <c r="S15" s="7"/>
      <c r="T15" s="7"/>
    </row>
    <row r="16" spans="1:20" x14ac:dyDescent="0.25">
      <c r="A16" s="614"/>
      <c r="B16" s="50" t="s">
        <v>0</v>
      </c>
      <c r="C16" s="51" t="s">
        <v>3</v>
      </c>
      <c r="D16" s="11">
        <f>'2. Tulud-kulud projektiga'!D16-'3. Tulud-kulud projektita'!D16</f>
        <v>0</v>
      </c>
      <c r="E16" s="11">
        <f>'2. Tulud-kulud projektiga'!E16-'3. Tulud-kulud projektita'!E16</f>
        <v>0</v>
      </c>
      <c r="F16" s="11">
        <f>'2. Tulud-kulud projektiga'!F16-'3. Tulud-kulud projektita'!F16</f>
        <v>0</v>
      </c>
      <c r="G16" s="11">
        <f>'2. Tulud-kulud projektiga'!G16-'3. Tulud-kulud projektita'!G16</f>
        <v>0</v>
      </c>
      <c r="H16" s="11">
        <f>'2. Tulud-kulud projektiga'!H16-'3. Tulud-kulud projektita'!H16</f>
        <v>0</v>
      </c>
      <c r="I16" s="11">
        <f>'2. Tulud-kulud projektiga'!I16-'3. Tulud-kulud projektita'!I16</f>
        <v>0</v>
      </c>
      <c r="J16" s="11">
        <f>'2. Tulud-kulud projektiga'!J16-'3. Tulud-kulud projektita'!J16</f>
        <v>0</v>
      </c>
      <c r="K16" s="11">
        <f>'2. Tulud-kulud projektiga'!K16-'3. Tulud-kulud projektita'!K16</f>
        <v>0</v>
      </c>
      <c r="L16" s="11">
        <f>'2. Tulud-kulud projektiga'!L16-'3. Tulud-kulud projektita'!L16</f>
        <v>0</v>
      </c>
      <c r="M16" s="11">
        <f>'2. Tulud-kulud projektiga'!M16-'3. Tulud-kulud projektita'!M16</f>
        <v>0</v>
      </c>
      <c r="N16" s="11">
        <f>'2. Tulud-kulud projektiga'!N16-'3. Tulud-kulud projektita'!N16</f>
        <v>0</v>
      </c>
      <c r="O16" s="11">
        <f>'2. Tulud-kulud projektiga'!O16-'3. Tulud-kulud projektita'!O16</f>
        <v>0</v>
      </c>
      <c r="P16" s="11">
        <f>'2. Tulud-kulud projektiga'!P16-'3. Tulud-kulud projektita'!P16</f>
        <v>0</v>
      </c>
      <c r="Q16" s="11">
        <f>'2. Tulud-kulud projektiga'!Q16-'3. Tulud-kulud projektita'!Q16</f>
        <v>0</v>
      </c>
      <c r="R16" s="11">
        <f>'2. Tulud-kulud projektiga'!R16-'3. Tulud-kulud projektita'!R16</f>
        <v>0</v>
      </c>
      <c r="S16" s="7"/>
      <c r="T16" s="7"/>
    </row>
    <row r="17" spans="1:20" x14ac:dyDescent="0.25">
      <c r="A17" s="614"/>
      <c r="B17" s="52" t="s">
        <v>1</v>
      </c>
      <c r="C17" s="53" t="s">
        <v>3</v>
      </c>
      <c r="D17" s="54">
        <f>'2. Tulud-kulud projektiga'!D17-'3. Tulud-kulud projektita'!D17</f>
        <v>0</v>
      </c>
      <c r="E17" s="54">
        <f>'2. Tulud-kulud projektiga'!E17-'3. Tulud-kulud projektita'!E17</f>
        <v>0</v>
      </c>
      <c r="F17" s="54">
        <f>'2. Tulud-kulud projektiga'!F17-'3. Tulud-kulud projektita'!F17</f>
        <v>0</v>
      </c>
      <c r="G17" s="54">
        <f>'2. Tulud-kulud projektiga'!G17-'3. Tulud-kulud projektita'!G17</f>
        <v>0</v>
      </c>
      <c r="H17" s="54">
        <f>'2. Tulud-kulud projektiga'!H17-'3. Tulud-kulud projektita'!H17</f>
        <v>0</v>
      </c>
      <c r="I17" s="54">
        <f>'2. Tulud-kulud projektiga'!I17-'3. Tulud-kulud projektita'!I17</f>
        <v>0</v>
      </c>
      <c r="J17" s="54">
        <f>'2. Tulud-kulud projektiga'!J17-'3. Tulud-kulud projektita'!J17</f>
        <v>0</v>
      </c>
      <c r="K17" s="54">
        <f>'2. Tulud-kulud projektiga'!K17-'3. Tulud-kulud projektita'!K17</f>
        <v>0</v>
      </c>
      <c r="L17" s="54">
        <f>'2. Tulud-kulud projektiga'!L17-'3. Tulud-kulud projektita'!L17</f>
        <v>0</v>
      </c>
      <c r="M17" s="54">
        <f>'2. Tulud-kulud projektiga'!M17-'3. Tulud-kulud projektita'!M17</f>
        <v>0</v>
      </c>
      <c r="N17" s="54">
        <f>'2. Tulud-kulud projektiga'!N17-'3. Tulud-kulud projektita'!N17</f>
        <v>0</v>
      </c>
      <c r="O17" s="54">
        <f>'2. Tulud-kulud projektiga'!O17-'3. Tulud-kulud projektita'!O17</f>
        <v>0</v>
      </c>
      <c r="P17" s="54">
        <f>'2. Tulud-kulud projektiga'!P17-'3. Tulud-kulud projektita'!P17</f>
        <v>0</v>
      </c>
      <c r="Q17" s="54">
        <f>'2. Tulud-kulud projektiga'!Q17-'3. Tulud-kulud projektita'!Q17</f>
        <v>0</v>
      </c>
      <c r="R17" s="54">
        <f>'2. Tulud-kulud projektiga'!R17-'3. Tulud-kulud projektita'!R17</f>
        <v>0</v>
      </c>
      <c r="S17" s="7"/>
      <c r="T17" s="7"/>
    </row>
    <row r="18" spans="1:20" ht="4.5" customHeight="1" x14ac:dyDescent="0.25">
      <c r="A18" s="47"/>
      <c r="B18" s="26"/>
      <c r="C18" s="12"/>
      <c r="D18" s="12"/>
      <c r="E18" s="12"/>
      <c r="F18" s="12"/>
      <c r="G18" s="12"/>
      <c r="H18" s="12"/>
      <c r="I18" s="12"/>
      <c r="J18" s="12"/>
      <c r="K18" s="12"/>
      <c r="L18" s="12"/>
      <c r="M18" s="12"/>
      <c r="N18" s="12"/>
      <c r="O18" s="12"/>
      <c r="P18" s="12"/>
      <c r="Q18" s="12"/>
      <c r="R18" s="12"/>
      <c r="S18" s="7"/>
      <c r="T18" s="7"/>
    </row>
    <row r="19" spans="1:20" x14ac:dyDescent="0.25">
      <c r="A19" s="614" t="str">
        <f>'2. Tulud-kulud projektiga'!A19:A21</f>
        <v>Toode/teenus 4</v>
      </c>
      <c r="B19" s="50" t="str">
        <f>'2. Tulud-kulud projektiga'!B19</f>
        <v>Ühik 4</v>
      </c>
      <c r="C19" s="51">
        <f>'2. Tulud-kulud projektiga'!C19</f>
        <v>0</v>
      </c>
      <c r="D19" s="11">
        <f>'2. Tulud-kulud projektiga'!D19-'3. Tulud-kulud projektita'!D19</f>
        <v>0</v>
      </c>
      <c r="E19" s="11">
        <f>'2. Tulud-kulud projektiga'!E19-'3. Tulud-kulud projektita'!E19</f>
        <v>0</v>
      </c>
      <c r="F19" s="11">
        <f>'2. Tulud-kulud projektiga'!F19-'3. Tulud-kulud projektita'!F19</f>
        <v>0</v>
      </c>
      <c r="G19" s="11">
        <f>'2. Tulud-kulud projektiga'!G19-'3. Tulud-kulud projektita'!G19</f>
        <v>0</v>
      </c>
      <c r="H19" s="11">
        <f>'2. Tulud-kulud projektiga'!H19-'3. Tulud-kulud projektita'!H19</f>
        <v>0</v>
      </c>
      <c r="I19" s="11">
        <f>'2. Tulud-kulud projektiga'!I19-'3. Tulud-kulud projektita'!I19</f>
        <v>0</v>
      </c>
      <c r="J19" s="11">
        <f>'2. Tulud-kulud projektiga'!J19-'3. Tulud-kulud projektita'!J19</f>
        <v>0</v>
      </c>
      <c r="K19" s="11">
        <f>'2. Tulud-kulud projektiga'!K19-'3. Tulud-kulud projektita'!K19</f>
        <v>0</v>
      </c>
      <c r="L19" s="11">
        <f>'2. Tulud-kulud projektiga'!L19-'3. Tulud-kulud projektita'!L19</f>
        <v>0</v>
      </c>
      <c r="M19" s="11">
        <f>'2. Tulud-kulud projektiga'!M19-'3. Tulud-kulud projektita'!M19</f>
        <v>0</v>
      </c>
      <c r="N19" s="11">
        <f>'2. Tulud-kulud projektiga'!N19-'3. Tulud-kulud projektita'!N19</f>
        <v>0</v>
      </c>
      <c r="O19" s="11">
        <f>'2. Tulud-kulud projektiga'!O19-'3. Tulud-kulud projektita'!O19</f>
        <v>0</v>
      </c>
      <c r="P19" s="11">
        <f>'2. Tulud-kulud projektiga'!P19-'3. Tulud-kulud projektita'!P19</f>
        <v>0</v>
      </c>
      <c r="Q19" s="11">
        <f>'2. Tulud-kulud projektiga'!Q19-'3. Tulud-kulud projektita'!Q19</f>
        <v>0</v>
      </c>
      <c r="R19" s="11">
        <f>'2. Tulud-kulud projektiga'!R19-'3. Tulud-kulud projektita'!R19</f>
        <v>0</v>
      </c>
      <c r="S19" s="7"/>
      <c r="T19" s="7"/>
    </row>
    <row r="20" spans="1:20" x14ac:dyDescent="0.25">
      <c r="A20" s="614"/>
      <c r="B20" s="50" t="s">
        <v>0</v>
      </c>
      <c r="C20" s="51" t="s">
        <v>3</v>
      </c>
      <c r="D20" s="11">
        <f>'2. Tulud-kulud projektiga'!D20-'3. Tulud-kulud projektita'!D20</f>
        <v>0</v>
      </c>
      <c r="E20" s="11">
        <f>'2. Tulud-kulud projektiga'!E20-'3. Tulud-kulud projektita'!E20</f>
        <v>0</v>
      </c>
      <c r="F20" s="11">
        <f>'2. Tulud-kulud projektiga'!F20-'3. Tulud-kulud projektita'!F20</f>
        <v>0</v>
      </c>
      <c r="G20" s="11">
        <f>'2. Tulud-kulud projektiga'!G20-'3. Tulud-kulud projektita'!G20</f>
        <v>0</v>
      </c>
      <c r="H20" s="11">
        <f>'2. Tulud-kulud projektiga'!H20-'3. Tulud-kulud projektita'!H20</f>
        <v>0</v>
      </c>
      <c r="I20" s="11">
        <f>'2. Tulud-kulud projektiga'!I20-'3. Tulud-kulud projektita'!I20</f>
        <v>0</v>
      </c>
      <c r="J20" s="11">
        <f>'2. Tulud-kulud projektiga'!J20-'3. Tulud-kulud projektita'!J20</f>
        <v>0</v>
      </c>
      <c r="K20" s="11">
        <f>'2. Tulud-kulud projektiga'!K20-'3. Tulud-kulud projektita'!K20</f>
        <v>0</v>
      </c>
      <c r="L20" s="11">
        <f>'2. Tulud-kulud projektiga'!L20-'3. Tulud-kulud projektita'!L20</f>
        <v>0</v>
      </c>
      <c r="M20" s="11">
        <f>'2. Tulud-kulud projektiga'!M20-'3. Tulud-kulud projektita'!M20</f>
        <v>0</v>
      </c>
      <c r="N20" s="11">
        <f>'2. Tulud-kulud projektiga'!N20-'3. Tulud-kulud projektita'!N20</f>
        <v>0</v>
      </c>
      <c r="O20" s="11">
        <f>'2. Tulud-kulud projektiga'!O20-'3. Tulud-kulud projektita'!O20</f>
        <v>0</v>
      </c>
      <c r="P20" s="11">
        <f>'2. Tulud-kulud projektiga'!P20-'3. Tulud-kulud projektita'!P20</f>
        <v>0</v>
      </c>
      <c r="Q20" s="11">
        <f>'2. Tulud-kulud projektiga'!Q20-'3. Tulud-kulud projektita'!Q20</f>
        <v>0</v>
      </c>
      <c r="R20" s="11">
        <f>'2. Tulud-kulud projektiga'!R20-'3. Tulud-kulud projektita'!R20</f>
        <v>0</v>
      </c>
      <c r="S20" s="7"/>
      <c r="T20" s="7"/>
    </row>
    <row r="21" spans="1:20" x14ac:dyDescent="0.25">
      <c r="A21" s="614"/>
      <c r="B21" s="52" t="s">
        <v>1</v>
      </c>
      <c r="C21" s="53" t="s">
        <v>3</v>
      </c>
      <c r="D21" s="54">
        <f>'2. Tulud-kulud projektiga'!D21-'3. Tulud-kulud projektita'!D21</f>
        <v>0</v>
      </c>
      <c r="E21" s="54">
        <f>'2. Tulud-kulud projektiga'!E21-'3. Tulud-kulud projektita'!E21</f>
        <v>0</v>
      </c>
      <c r="F21" s="54">
        <f>'2. Tulud-kulud projektiga'!F21-'3. Tulud-kulud projektita'!F21</f>
        <v>0</v>
      </c>
      <c r="G21" s="54">
        <f>'2. Tulud-kulud projektiga'!G21-'3. Tulud-kulud projektita'!G21</f>
        <v>0</v>
      </c>
      <c r="H21" s="54">
        <f>'2. Tulud-kulud projektiga'!H21-'3. Tulud-kulud projektita'!H21</f>
        <v>0</v>
      </c>
      <c r="I21" s="54">
        <f>'2. Tulud-kulud projektiga'!I21-'3. Tulud-kulud projektita'!I21</f>
        <v>0</v>
      </c>
      <c r="J21" s="54">
        <f>'2. Tulud-kulud projektiga'!J21-'3. Tulud-kulud projektita'!J21</f>
        <v>0</v>
      </c>
      <c r="K21" s="54">
        <f>'2. Tulud-kulud projektiga'!K21-'3. Tulud-kulud projektita'!K21</f>
        <v>0</v>
      </c>
      <c r="L21" s="54">
        <f>'2. Tulud-kulud projektiga'!L21-'3. Tulud-kulud projektita'!L21</f>
        <v>0</v>
      </c>
      <c r="M21" s="54">
        <f>'2. Tulud-kulud projektiga'!M21-'3. Tulud-kulud projektita'!M21</f>
        <v>0</v>
      </c>
      <c r="N21" s="54">
        <f>'2. Tulud-kulud projektiga'!N21-'3. Tulud-kulud projektita'!N21</f>
        <v>0</v>
      </c>
      <c r="O21" s="54">
        <f>'2. Tulud-kulud projektiga'!O21-'3. Tulud-kulud projektita'!O21</f>
        <v>0</v>
      </c>
      <c r="P21" s="54">
        <f>'2. Tulud-kulud projektiga'!P21-'3. Tulud-kulud projektita'!P21</f>
        <v>0</v>
      </c>
      <c r="Q21" s="54">
        <f>'2. Tulud-kulud projektiga'!Q21-'3. Tulud-kulud projektita'!Q21</f>
        <v>0</v>
      </c>
      <c r="R21" s="54">
        <f>'2. Tulud-kulud projektiga'!R21-'3. Tulud-kulud projektita'!R21</f>
        <v>0</v>
      </c>
      <c r="S21" s="7"/>
      <c r="T21" s="7"/>
    </row>
    <row r="22" spans="1:20" ht="4.5" customHeight="1" x14ac:dyDescent="0.25">
      <c r="A22" s="47"/>
      <c r="B22" s="26"/>
      <c r="C22" s="12"/>
      <c r="D22" s="12"/>
      <c r="E22" s="12"/>
      <c r="F22" s="12"/>
      <c r="G22" s="12"/>
      <c r="H22" s="12"/>
      <c r="I22" s="12"/>
      <c r="J22" s="12"/>
      <c r="K22" s="12"/>
      <c r="L22" s="12"/>
      <c r="M22" s="12"/>
      <c r="N22" s="12"/>
      <c r="O22" s="12"/>
      <c r="P22" s="12"/>
      <c r="Q22" s="12"/>
      <c r="R22" s="12"/>
      <c r="S22" s="7"/>
      <c r="T22" s="7"/>
    </row>
    <row r="23" spans="1:20" x14ac:dyDescent="0.25">
      <c r="A23" s="614" t="str">
        <f>'2. Tulud-kulud projektiga'!A23:A25</f>
        <v>Toode/teenus 5</v>
      </c>
      <c r="B23" s="50" t="str">
        <f>'2. Tulud-kulud projektiga'!B23</f>
        <v>Ühik 5</v>
      </c>
      <c r="C23" s="51">
        <f>'2. Tulud-kulud projektiga'!C23</f>
        <v>0</v>
      </c>
      <c r="D23" s="11">
        <f>'2. Tulud-kulud projektiga'!D23-'3. Tulud-kulud projektita'!D23</f>
        <v>0</v>
      </c>
      <c r="E23" s="11">
        <f>'2. Tulud-kulud projektiga'!E23-'3. Tulud-kulud projektita'!E23</f>
        <v>0</v>
      </c>
      <c r="F23" s="11">
        <f>'2. Tulud-kulud projektiga'!F23-'3. Tulud-kulud projektita'!F23</f>
        <v>0</v>
      </c>
      <c r="G23" s="11">
        <f>'2. Tulud-kulud projektiga'!G23-'3. Tulud-kulud projektita'!G23</f>
        <v>0</v>
      </c>
      <c r="H23" s="11">
        <f>'2. Tulud-kulud projektiga'!H23-'3. Tulud-kulud projektita'!H23</f>
        <v>0</v>
      </c>
      <c r="I23" s="11">
        <f>'2. Tulud-kulud projektiga'!I23-'3. Tulud-kulud projektita'!I23</f>
        <v>0</v>
      </c>
      <c r="J23" s="11">
        <f>'2. Tulud-kulud projektiga'!J23-'3. Tulud-kulud projektita'!J23</f>
        <v>0</v>
      </c>
      <c r="K23" s="11">
        <f>'2. Tulud-kulud projektiga'!K23-'3. Tulud-kulud projektita'!K23</f>
        <v>0</v>
      </c>
      <c r="L23" s="11">
        <f>'2. Tulud-kulud projektiga'!L23-'3. Tulud-kulud projektita'!L23</f>
        <v>0</v>
      </c>
      <c r="M23" s="11">
        <f>'2. Tulud-kulud projektiga'!M23-'3. Tulud-kulud projektita'!M23</f>
        <v>0</v>
      </c>
      <c r="N23" s="11">
        <f>'2. Tulud-kulud projektiga'!N23-'3. Tulud-kulud projektita'!N23</f>
        <v>0</v>
      </c>
      <c r="O23" s="11">
        <f>'2. Tulud-kulud projektiga'!O23-'3. Tulud-kulud projektita'!O23</f>
        <v>0</v>
      </c>
      <c r="P23" s="11">
        <f>'2. Tulud-kulud projektiga'!P23-'3. Tulud-kulud projektita'!P23</f>
        <v>0</v>
      </c>
      <c r="Q23" s="11">
        <f>'2. Tulud-kulud projektiga'!Q23-'3. Tulud-kulud projektita'!Q23</f>
        <v>0</v>
      </c>
      <c r="R23" s="11">
        <f>'2. Tulud-kulud projektiga'!R23-'3. Tulud-kulud projektita'!R23</f>
        <v>0</v>
      </c>
      <c r="S23" s="7"/>
      <c r="T23" s="7"/>
    </row>
    <row r="24" spans="1:20" x14ac:dyDescent="0.25">
      <c r="A24" s="614"/>
      <c r="B24" s="50" t="s">
        <v>0</v>
      </c>
      <c r="C24" s="51" t="s">
        <v>3</v>
      </c>
      <c r="D24" s="11">
        <f>'2. Tulud-kulud projektiga'!D24-'3. Tulud-kulud projektita'!D24</f>
        <v>0</v>
      </c>
      <c r="E24" s="11">
        <f>'2. Tulud-kulud projektiga'!E24-'3. Tulud-kulud projektita'!E24</f>
        <v>0</v>
      </c>
      <c r="F24" s="11">
        <f>'2. Tulud-kulud projektiga'!F24-'3. Tulud-kulud projektita'!F24</f>
        <v>0</v>
      </c>
      <c r="G24" s="11">
        <f>'2. Tulud-kulud projektiga'!G24-'3. Tulud-kulud projektita'!G24</f>
        <v>0</v>
      </c>
      <c r="H24" s="11">
        <f>'2. Tulud-kulud projektiga'!H24-'3. Tulud-kulud projektita'!H24</f>
        <v>0</v>
      </c>
      <c r="I24" s="11">
        <f>'2. Tulud-kulud projektiga'!I24-'3. Tulud-kulud projektita'!I24</f>
        <v>0</v>
      </c>
      <c r="J24" s="11">
        <f>'2. Tulud-kulud projektiga'!J24-'3. Tulud-kulud projektita'!J24</f>
        <v>0</v>
      </c>
      <c r="K24" s="11">
        <f>'2. Tulud-kulud projektiga'!K24-'3. Tulud-kulud projektita'!K24</f>
        <v>0</v>
      </c>
      <c r="L24" s="11">
        <f>'2. Tulud-kulud projektiga'!L24-'3. Tulud-kulud projektita'!L24</f>
        <v>0</v>
      </c>
      <c r="M24" s="11">
        <f>'2. Tulud-kulud projektiga'!M24-'3. Tulud-kulud projektita'!M24</f>
        <v>0</v>
      </c>
      <c r="N24" s="11">
        <f>'2. Tulud-kulud projektiga'!N24-'3. Tulud-kulud projektita'!N24</f>
        <v>0</v>
      </c>
      <c r="O24" s="11">
        <f>'2. Tulud-kulud projektiga'!O24-'3. Tulud-kulud projektita'!O24</f>
        <v>0</v>
      </c>
      <c r="P24" s="11">
        <f>'2. Tulud-kulud projektiga'!P24-'3. Tulud-kulud projektita'!P24</f>
        <v>0</v>
      </c>
      <c r="Q24" s="11">
        <f>'2. Tulud-kulud projektiga'!Q24-'3. Tulud-kulud projektita'!Q24</f>
        <v>0</v>
      </c>
      <c r="R24" s="11">
        <f>'2. Tulud-kulud projektiga'!R24-'3. Tulud-kulud projektita'!R24</f>
        <v>0</v>
      </c>
      <c r="S24" s="7"/>
      <c r="T24" s="7"/>
    </row>
    <row r="25" spans="1:20" x14ac:dyDescent="0.25">
      <c r="A25" s="614"/>
      <c r="B25" s="52" t="s">
        <v>1</v>
      </c>
      <c r="C25" s="53" t="s">
        <v>3</v>
      </c>
      <c r="D25" s="54">
        <f>'2. Tulud-kulud projektiga'!D25-'3. Tulud-kulud projektita'!D25</f>
        <v>0</v>
      </c>
      <c r="E25" s="54">
        <f>'2. Tulud-kulud projektiga'!E25-'3. Tulud-kulud projektita'!E25</f>
        <v>0</v>
      </c>
      <c r="F25" s="54">
        <f>'2. Tulud-kulud projektiga'!F25-'3. Tulud-kulud projektita'!F25</f>
        <v>0</v>
      </c>
      <c r="G25" s="54">
        <f>'2. Tulud-kulud projektiga'!G25-'3. Tulud-kulud projektita'!G25</f>
        <v>0</v>
      </c>
      <c r="H25" s="54">
        <f>'2. Tulud-kulud projektiga'!H25-'3. Tulud-kulud projektita'!H25</f>
        <v>0</v>
      </c>
      <c r="I25" s="54">
        <f>'2. Tulud-kulud projektiga'!I25-'3. Tulud-kulud projektita'!I25</f>
        <v>0</v>
      </c>
      <c r="J25" s="54">
        <f>'2. Tulud-kulud projektiga'!J25-'3. Tulud-kulud projektita'!J25</f>
        <v>0</v>
      </c>
      <c r="K25" s="54">
        <f>'2. Tulud-kulud projektiga'!K25-'3. Tulud-kulud projektita'!K25</f>
        <v>0</v>
      </c>
      <c r="L25" s="54">
        <f>'2. Tulud-kulud projektiga'!L25-'3. Tulud-kulud projektita'!L25</f>
        <v>0</v>
      </c>
      <c r="M25" s="54">
        <f>'2. Tulud-kulud projektiga'!M25-'3. Tulud-kulud projektita'!M25</f>
        <v>0</v>
      </c>
      <c r="N25" s="54">
        <f>'2. Tulud-kulud projektiga'!N25-'3. Tulud-kulud projektita'!N25</f>
        <v>0</v>
      </c>
      <c r="O25" s="54">
        <f>'2. Tulud-kulud projektiga'!O25-'3. Tulud-kulud projektita'!O25</f>
        <v>0</v>
      </c>
      <c r="P25" s="54">
        <f>'2. Tulud-kulud projektiga'!P25-'3. Tulud-kulud projektita'!P25</f>
        <v>0</v>
      </c>
      <c r="Q25" s="54">
        <f>'2. Tulud-kulud projektiga'!Q25-'3. Tulud-kulud projektita'!Q25</f>
        <v>0</v>
      </c>
      <c r="R25" s="54">
        <f>'2. Tulud-kulud projektiga'!R25-'3. Tulud-kulud projektita'!R25</f>
        <v>0</v>
      </c>
      <c r="S25" s="7"/>
      <c r="T25" s="7"/>
    </row>
    <row r="26" spans="1:20" ht="4.5" customHeight="1" x14ac:dyDescent="0.25">
      <c r="A26" s="47"/>
      <c r="B26" s="26"/>
      <c r="C26" s="12"/>
      <c r="D26" s="12"/>
      <c r="E26" s="12"/>
      <c r="F26" s="12"/>
      <c r="G26" s="12"/>
      <c r="H26" s="12"/>
      <c r="I26" s="12"/>
      <c r="J26" s="12"/>
      <c r="K26" s="12"/>
      <c r="L26" s="12"/>
      <c r="M26" s="12"/>
      <c r="N26" s="12"/>
      <c r="O26" s="12"/>
      <c r="P26" s="12"/>
      <c r="Q26" s="12"/>
      <c r="R26" s="12"/>
      <c r="S26" s="7"/>
      <c r="T26" s="7"/>
    </row>
    <row r="27" spans="1:20" hidden="1" outlineLevel="1" x14ac:dyDescent="0.25">
      <c r="A27" s="614" t="str">
        <f>'2. Tulud-kulud projektiga'!A27:A29</f>
        <v>Toode/teenus 6</v>
      </c>
      <c r="B27" s="50" t="str">
        <f>'2. Tulud-kulud projektiga'!B27</f>
        <v>Ühik 6</v>
      </c>
      <c r="C27" s="51">
        <f>'2. Tulud-kulud projektiga'!C27</f>
        <v>0</v>
      </c>
      <c r="D27" s="11">
        <f>'2. Tulud-kulud projektiga'!D27-'3. Tulud-kulud projektita'!D27</f>
        <v>0</v>
      </c>
      <c r="E27" s="11">
        <f>'2. Tulud-kulud projektiga'!E27-'3. Tulud-kulud projektita'!E27</f>
        <v>0</v>
      </c>
      <c r="F27" s="11">
        <f>'2. Tulud-kulud projektiga'!F27-'3. Tulud-kulud projektita'!F27</f>
        <v>0</v>
      </c>
      <c r="G27" s="11">
        <f>'2. Tulud-kulud projektiga'!G27-'3. Tulud-kulud projektita'!G27</f>
        <v>0</v>
      </c>
      <c r="H27" s="11">
        <f>'2. Tulud-kulud projektiga'!H27-'3. Tulud-kulud projektita'!H27</f>
        <v>0</v>
      </c>
      <c r="I27" s="11">
        <f>'2. Tulud-kulud projektiga'!I27-'3. Tulud-kulud projektita'!I27</f>
        <v>0</v>
      </c>
      <c r="J27" s="11">
        <f>'2. Tulud-kulud projektiga'!J27-'3. Tulud-kulud projektita'!J27</f>
        <v>0</v>
      </c>
      <c r="K27" s="11">
        <f>'2. Tulud-kulud projektiga'!K27-'3. Tulud-kulud projektita'!K27</f>
        <v>0</v>
      </c>
      <c r="L27" s="11">
        <f>'2. Tulud-kulud projektiga'!L27-'3. Tulud-kulud projektita'!L27</f>
        <v>0</v>
      </c>
      <c r="M27" s="11">
        <f>'2. Tulud-kulud projektiga'!M27-'3. Tulud-kulud projektita'!M27</f>
        <v>0</v>
      </c>
      <c r="N27" s="11">
        <f>'2. Tulud-kulud projektiga'!N27-'3. Tulud-kulud projektita'!N27</f>
        <v>0</v>
      </c>
      <c r="O27" s="11">
        <f>'2. Tulud-kulud projektiga'!O27-'3. Tulud-kulud projektita'!O27</f>
        <v>0</v>
      </c>
      <c r="P27" s="11">
        <f>'2. Tulud-kulud projektiga'!P27-'3. Tulud-kulud projektita'!P27</f>
        <v>0</v>
      </c>
      <c r="Q27" s="11">
        <f>'2. Tulud-kulud projektiga'!Q27-'3. Tulud-kulud projektita'!Q27</f>
        <v>0</v>
      </c>
      <c r="R27" s="11">
        <f>'2. Tulud-kulud projektiga'!R27-'3. Tulud-kulud projektita'!R27</f>
        <v>0</v>
      </c>
      <c r="S27" s="7"/>
      <c r="T27" s="7"/>
    </row>
    <row r="28" spans="1:20" hidden="1" outlineLevel="1" x14ac:dyDescent="0.25">
      <c r="A28" s="614"/>
      <c r="B28" s="50" t="s">
        <v>0</v>
      </c>
      <c r="C28" s="51" t="s">
        <v>3</v>
      </c>
      <c r="D28" s="11">
        <f>'2. Tulud-kulud projektiga'!D28-'3. Tulud-kulud projektita'!D28</f>
        <v>0</v>
      </c>
      <c r="E28" s="11">
        <f>'2. Tulud-kulud projektiga'!E28-'3. Tulud-kulud projektita'!E28</f>
        <v>0</v>
      </c>
      <c r="F28" s="11">
        <f>'2. Tulud-kulud projektiga'!F28-'3. Tulud-kulud projektita'!F28</f>
        <v>0</v>
      </c>
      <c r="G28" s="11">
        <f>'2. Tulud-kulud projektiga'!G28-'3. Tulud-kulud projektita'!G28</f>
        <v>0</v>
      </c>
      <c r="H28" s="11">
        <f>'2. Tulud-kulud projektiga'!H28-'3. Tulud-kulud projektita'!H28</f>
        <v>0</v>
      </c>
      <c r="I28" s="11">
        <f>'2. Tulud-kulud projektiga'!I28-'3. Tulud-kulud projektita'!I28</f>
        <v>0</v>
      </c>
      <c r="J28" s="11">
        <f>'2. Tulud-kulud projektiga'!J28-'3. Tulud-kulud projektita'!J28</f>
        <v>0</v>
      </c>
      <c r="K28" s="11">
        <f>'2. Tulud-kulud projektiga'!K28-'3. Tulud-kulud projektita'!K28</f>
        <v>0</v>
      </c>
      <c r="L28" s="11">
        <f>'2. Tulud-kulud projektiga'!L28-'3. Tulud-kulud projektita'!L28</f>
        <v>0</v>
      </c>
      <c r="M28" s="11">
        <f>'2. Tulud-kulud projektiga'!M28-'3. Tulud-kulud projektita'!M28</f>
        <v>0</v>
      </c>
      <c r="N28" s="11">
        <f>'2. Tulud-kulud projektiga'!N28-'3. Tulud-kulud projektita'!N28</f>
        <v>0</v>
      </c>
      <c r="O28" s="11">
        <f>'2. Tulud-kulud projektiga'!O28-'3. Tulud-kulud projektita'!O28</f>
        <v>0</v>
      </c>
      <c r="P28" s="11">
        <f>'2. Tulud-kulud projektiga'!P28-'3. Tulud-kulud projektita'!P28</f>
        <v>0</v>
      </c>
      <c r="Q28" s="11">
        <f>'2. Tulud-kulud projektiga'!Q28-'3. Tulud-kulud projektita'!Q28</f>
        <v>0</v>
      </c>
      <c r="R28" s="11">
        <f>'2. Tulud-kulud projektiga'!R28-'3. Tulud-kulud projektita'!R28</f>
        <v>0</v>
      </c>
      <c r="S28" s="7"/>
      <c r="T28" s="7"/>
    </row>
    <row r="29" spans="1:20" hidden="1" outlineLevel="1" x14ac:dyDescent="0.25">
      <c r="A29" s="614"/>
      <c r="B29" s="52" t="s">
        <v>1</v>
      </c>
      <c r="C29" s="53" t="s">
        <v>3</v>
      </c>
      <c r="D29" s="54">
        <f>'2. Tulud-kulud projektiga'!D29-'3. Tulud-kulud projektita'!D29</f>
        <v>0</v>
      </c>
      <c r="E29" s="54">
        <f>'2. Tulud-kulud projektiga'!E29-'3. Tulud-kulud projektita'!E29</f>
        <v>0</v>
      </c>
      <c r="F29" s="54">
        <f>'2. Tulud-kulud projektiga'!F29-'3. Tulud-kulud projektita'!F29</f>
        <v>0</v>
      </c>
      <c r="G29" s="54">
        <f>'2. Tulud-kulud projektiga'!G29-'3. Tulud-kulud projektita'!G29</f>
        <v>0</v>
      </c>
      <c r="H29" s="54">
        <f>'2. Tulud-kulud projektiga'!H29-'3. Tulud-kulud projektita'!H29</f>
        <v>0</v>
      </c>
      <c r="I29" s="54">
        <f>'2. Tulud-kulud projektiga'!I29-'3. Tulud-kulud projektita'!I29</f>
        <v>0</v>
      </c>
      <c r="J29" s="54">
        <f>'2. Tulud-kulud projektiga'!J29-'3. Tulud-kulud projektita'!J29</f>
        <v>0</v>
      </c>
      <c r="K29" s="54">
        <f>'2. Tulud-kulud projektiga'!K29-'3. Tulud-kulud projektita'!K29</f>
        <v>0</v>
      </c>
      <c r="L29" s="54">
        <f>'2. Tulud-kulud projektiga'!L29-'3. Tulud-kulud projektita'!L29</f>
        <v>0</v>
      </c>
      <c r="M29" s="54">
        <f>'2. Tulud-kulud projektiga'!M29-'3. Tulud-kulud projektita'!M29</f>
        <v>0</v>
      </c>
      <c r="N29" s="54">
        <f>'2. Tulud-kulud projektiga'!N29-'3. Tulud-kulud projektita'!N29</f>
        <v>0</v>
      </c>
      <c r="O29" s="54">
        <f>'2. Tulud-kulud projektiga'!O29-'3. Tulud-kulud projektita'!O29</f>
        <v>0</v>
      </c>
      <c r="P29" s="54">
        <f>'2. Tulud-kulud projektiga'!P29-'3. Tulud-kulud projektita'!P29</f>
        <v>0</v>
      </c>
      <c r="Q29" s="54">
        <f>'2. Tulud-kulud projektiga'!Q29-'3. Tulud-kulud projektita'!Q29</f>
        <v>0</v>
      </c>
      <c r="R29" s="54">
        <f>'2. Tulud-kulud projektiga'!R29-'3. Tulud-kulud projektita'!R29</f>
        <v>0</v>
      </c>
      <c r="S29" s="7"/>
      <c r="T29" s="7"/>
    </row>
    <row r="30" spans="1:20" ht="4.5" hidden="1" customHeight="1" outlineLevel="1" x14ac:dyDescent="0.25">
      <c r="A30" s="47"/>
      <c r="B30" s="26"/>
      <c r="C30" s="12"/>
      <c r="D30" s="12"/>
      <c r="E30" s="12"/>
      <c r="F30" s="12"/>
      <c r="G30" s="12"/>
      <c r="H30" s="12"/>
      <c r="I30" s="12"/>
      <c r="J30" s="12"/>
      <c r="K30" s="12"/>
      <c r="L30" s="12"/>
      <c r="M30" s="12"/>
      <c r="N30" s="12"/>
      <c r="O30" s="12"/>
      <c r="P30" s="12"/>
      <c r="Q30" s="12"/>
      <c r="R30" s="12"/>
      <c r="S30" s="7"/>
      <c r="T30" s="7"/>
    </row>
    <row r="31" spans="1:20" hidden="1" outlineLevel="1" x14ac:dyDescent="0.25">
      <c r="A31" s="614" t="str">
        <f>'2. Tulud-kulud projektiga'!A31:A33</f>
        <v>Toode/teenus 7</v>
      </c>
      <c r="B31" s="50" t="str">
        <f>'2. Tulud-kulud projektiga'!B31</f>
        <v>Ühik 7</v>
      </c>
      <c r="C31" s="51">
        <f>'2. Tulud-kulud projektiga'!C31</f>
        <v>0</v>
      </c>
      <c r="D31" s="11">
        <f>'2. Tulud-kulud projektiga'!D31-'3. Tulud-kulud projektita'!D31</f>
        <v>0</v>
      </c>
      <c r="E31" s="11">
        <f>'2. Tulud-kulud projektiga'!E31-'3. Tulud-kulud projektita'!E31</f>
        <v>0</v>
      </c>
      <c r="F31" s="11">
        <f>'2. Tulud-kulud projektiga'!F31-'3. Tulud-kulud projektita'!F31</f>
        <v>0</v>
      </c>
      <c r="G31" s="11">
        <f>'2. Tulud-kulud projektiga'!G31-'3. Tulud-kulud projektita'!G31</f>
        <v>0</v>
      </c>
      <c r="H31" s="11">
        <f>'2. Tulud-kulud projektiga'!H31-'3. Tulud-kulud projektita'!H31</f>
        <v>0</v>
      </c>
      <c r="I31" s="11">
        <f>'2. Tulud-kulud projektiga'!I31-'3. Tulud-kulud projektita'!I31</f>
        <v>0</v>
      </c>
      <c r="J31" s="11">
        <f>'2. Tulud-kulud projektiga'!J31-'3. Tulud-kulud projektita'!J31</f>
        <v>0</v>
      </c>
      <c r="K31" s="11">
        <f>'2. Tulud-kulud projektiga'!K31-'3. Tulud-kulud projektita'!K31</f>
        <v>0</v>
      </c>
      <c r="L31" s="11">
        <f>'2. Tulud-kulud projektiga'!L31-'3. Tulud-kulud projektita'!L31</f>
        <v>0</v>
      </c>
      <c r="M31" s="11">
        <f>'2. Tulud-kulud projektiga'!M31-'3. Tulud-kulud projektita'!M31</f>
        <v>0</v>
      </c>
      <c r="N31" s="11">
        <f>'2. Tulud-kulud projektiga'!N31-'3. Tulud-kulud projektita'!N31</f>
        <v>0</v>
      </c>
      <c r="O31" s="11">
        <f>'2. Tulud-kulud projektiga'!O31-'3. Tulud-kulud projektita'!O31</f>
        <v>0</v>
      </c>
      <c r="P31" s="11">
        <f>'2. Tulud-kulud projektiga'!P31-'3. Tulud-kulud projektita'!P31</f>
        <v>0</v>
      </c>
      <c r="Q31" s="11">
        <f>'2. Tulud-kulud projektiga'!Q31-'3. Tulud-kulud projektita'!Q31</f>
        <v>0</v>
      </c>
      <c r="R31" s="11">
        <f>'2. Tulud-kulud projektiga'!R31-'3. Tulud-kulud projektita'!R31</f>
        <v>0</v>
      </c>
      <c r="S31" s="7"/>
      <c r="T31" s="7"/>
    </row>
    <row r="32" spans="1:20" hidden="1" outlineLevel="1" x14ac:dyDescent="0.25">
      <c r="A32" s="614"/>
      <c r="B32" s="50" t="s">
        <v>0</v>
      </c>
      <c r="C32" s="51" t="s">
        <v>3</v>
      </c>
      <c r="D32" s="11">
        <f>'2. Tulud-kulud projektiga'!D32-'3. Tulud-kulud projektita'!D32</f>
        <v>0</v>
      </c>
      <c r="E32" s="11">
        <f>'2. Tulud-kulud projektiga'!E32-'3. Tulud-kulud projektita'!E32</f>
        <v>0</v>
      </c>
      <c r="F32" s="11">
        <f>'2. Tulud-kulud projektiga'!F32-'3. Tulud-kulud projektita'!F32</f>
        <v>0</v>
      </c>
      <c r="G32" s="11">
        <f>'2. Tulud-kulud projektiga'!G32-'3. Tulud-kulud projektita'!G32</f>
        <v>0</v>
      </c>
      <c r="H32" s="11">
        <f>'2. Tulud-kulud projektiga'!H32-'3. Tulud-kulud projektita'!H32</f>
        <v>0</v>
      </c>
      <c r="I32" s="11">
        <f>'2. Tulud-kulud projektiga'!I32-'3. Tulud-kulud projektita'!I32</f>
        <v>0</v>
      </c>
      <c r="J32" s="11">
        <f>'2. Tulud-kulud projektiga'!J32-'3. Tulud-kulud projektita'!J32</f>
        <v>0</v>
      </c>
      <c r="K32" s="11">
        <f>'2. Tulud-kulud projektiga'!K32-'3. Tulud-kulud projektita'!K32</f>
        <v>0</v>
      </c>
      <c r="L32" s="11">
        <f>'2. Tulud-kulud projektiga'!L32-'3. Tulud-kulud projektita'!L32</f>
        <v>0</v>
      </c>
      <c r="M32" s="11">
        <f>'2. Tulud-kulud projektiga'!M32-'3. Tulud-kulud projektita'!M32</f>
        <v>0</v>
      </c>
      <c r="N32" s="11">
        <f>'2. Tulud-kulud projektiga'!N32-'3. Tulud-kulud projektita'!N32</f>
        <v>0</v>
      </c>
      <c r="O32" s="11">
        <f>'2. Tulud-kulud projektiga'!O32-'3. Tulud-kulud projektita'!O32</f>
        <v>0</v>
      </c>
      <c r="P32" s="11">
        <f>'2. Tulud-kulud projektiga'!P32-'3. Tulud-kulud projektita'!P32</f>
        <v>0</v>
      </c>
      <c r="Q32" s="11">
        <f>'2. Tulud-kulud projektiga'!Q32-'3. Tulud-kulud projektita'!Q32</f>
        <v>0</v>
      </c>
      <c r="R32" s="11">
        <f>'2. Tulud-kulud projektiga'!R32-'3. Tulud-kulud projektita'!R32</f>
        <v>0</v>
      </c>
      <c r="S32" s="7"/>
      <c r="T32" s="7"/>
    </row>
    <row r="33" spans="1:20" hidden="1" outlineLevel="1" x14ac:dyDescent="0.25">
      <c r="A33" s="614"/>
      <c r="B33" s="52" t="s">
        <v>1</v>
      </c>
      <c r="C33" s="53" t="s">
        <v>3</v>
      </c>
      <c r="D33" s="54">
        <f>'2. Tulud-kulud projektiga'!D33-'3. Tulud-kulud projektita'!D33</f>
        <v>0</v>
      </c>
      <c r="E33" s="54">
        <f>'2. Tulud-kulud projektiga'!E33-'3. Tulud-kulud projektita'!E33</f>
        <v>0</v>
      </c>
      <c r="F33" s="54">
        <f>'2. Tulud-kulud projektiga'!F33-'3. Tulud-kulud projektita'!F33</f>
        <v>0</v>
      </c>
      <c r="G33" s="54">
        <f>'2. Tulud-kulud projektiga'!G33-'3. Tulud-kulud projektita'!G33</f>
        <v>0</v>
      </c>
      <c r="H33" s="54">
        <f>'2. Tulud-kulud projektiga'!H33-'3. Tulud-kulud projektita'!H33</f>
        <v>0</v>
      </c>
      <c r="I33" s="54">
        <f>'2. Tulud-kulud projektiga'!I33-'3. Tulud-kulud projektita'!I33</f>
        <v>0</v>
      </c>
      <c r="J33" s="54">
        <f>'2. Tulud-kulud projektiga'!J33-'3. Tulud-kulud projektita'!J33</f>
        <v>0</v>
      </c>
      <c r="K33" s="54">
        <f>'2. Tulud-kulud projektiga'!K33-'3. Tulud-kulud projektita'!K33</f>
        <v>0</v>
      </c>
      <c r="L33" s="54">
        <f>'2. Tulud-kulud projektiga'!L33-'3. Tulud-kulud projektita'!L33</f>
        <v>0</v>
      </c>
      <c r="M33" s="54">
        <f>'2. Tulud-kulud projektiga'!M33-'3. Tulud-kulud projektita'!M33</f>
        <v>0</v>
      </c>
      <c r="N33" s="54">
        <f>'2. Tulud-kulud projektiga'!N33-'3. Tulud-kulud projektita'!N33</f>
        <v>0</v>
      </c>
      <c r="O33" s="54">
        <f>'2. Tulud-kulud projektiga'!O33-'3. Tulud-kulud projektita'!O33</f>
        <v>0</v>
      </c>
      <c r="P33" s="54">
        <f>'2. Tulud-kulud projektiga'!P33-'3. Tulud-kulud projektita'!P33</f>
        <v>0</v>
      </c>
      <c r="Q33" s="54">
        <f>'2. Tulud-kulud projektiga'!Q33-'3. Tulud-kulud projektita'!Q33</f>
        <v>0</v>
      </c>
      <c r="R33" s="54">
        <f>'2. Tulud-kulud projektiga'!R33-'3. Tulud-kulud projektita'!R33</f>
        <v>0</v>
      </c>
      <c r="S33" s="7"/>
      <c r="T33" s="7"/>
    </row>
    <row r="34" spans="1:20" ht="4.5" hidden="1" customHeight="1" outlineLevel="1" x14ac:dyDescent="0.25">
      <c r="A34" s="47"/>
      <c r="B34" s="26"/>
      <c r="C34" s="12"/>
      <c r="D34" s="12"/>
      <c r="E34" s="12"/>
      <c r="F34" s="12"/>
      <c r="G34" s="12"/>
      <c r="H34" s="12"/>
      <c r="I34" s="12"/>
      <c r="J34" s="12"/>
      <c r="K34" s="12"/>
      <c r="L34" s="12"/>
      <c r="M34" s="12"/>
      <c r="N34" s="12"/>
      <c r="O34" s="12"/>
      <c r="P34" s="12"/>
      <c r="Q34" s="12"/>
      <c r="R34" s="12"/>
      <c r="S34" s="7"/>
      <c r="T34" s="7"/>
    </row>
    <row r="35" spans="1:20" hidden="1" outlineLevel="1" x14ac:dyDescent="0.25">
      <c r="A35" s="614" t="str">
        <f>'2. Tulud-kulud projektiga'!A35:A37</f>
        <v>Toode/teenus 8</v>
      </c>
      <c r="B35" s="50" t="str">
        <f>'2. Tulud-kulud projektiga'!B35</f>
        <v>Ühik 8</v>
      </c>
      <c r="C35" s="51">
        <f>'2. Tulud-kulud projektiga'!C35</f>
        <v>0</v>
      </c>
      <c r="D35" s="11">
        <f>'2. Tulud-kulud projektiga'!D35-'3. Tulud-kulud projektita'!D35</f>
        <v>0</v>
      </c>
      <c r="E35" s="11">
        <f>'2. Tulud-kulud projektiga'!E35-'3. Tulud-kulud projektita'!E35</f>
        <v>0</v>
      </c>
      <c r="F35" s="11">
        <f>'2. Tulud-kulud projektiga'!F35-'3. Tulud-kulud projektita'!F35</f>
        <v>0</v>
      </c>
      <c r="G35" s="11">
        <f>'2. Tulud-kulud projektiga'!G35-'3. Tulud-kulud projektita'!G35</f>
        <v>0</v>
      </c>
      <c r="H35" s="11">
        <f>'2. Tulud-kulud projektiga'!H35-'3. Tulud-kulud projektita'!H35</f>
        <v>0</v>
      </c>
      <c r="I35" s="11">
        <f>'2. Tulud-kulud projektiga'!I35-'3. Tulud-kulud projektita'!I35</f>
        <v>0</v>
      </c>
      <c r="J35" s="11">
        <f>'2. Tulud-kulud projektiga'!J35-'3. Tulud-kulud projektita'!J35</f>
        <v>0</v>
      </c>
      <c r="K35" s="11">
        <f>'2. Tulud-kulud projektiga'!K35-'3. Tulud-kulud projektita'!K35</f>
        <v>0</v>
      </c>
      <c r="L35" s="11">
        <f>'2. Tulud-kulud projektiga'!L35-'3. Tulud-kulud projektita'!L35</f>
        <v>0</v>
      </c>
      <c r="M35" s="11">
        <f>'2. Tulud-kulud projektiga'!M35-'3. Tulud-kulud projektita'!M35</f>
        <v>0</v>
      </c>
      <c r="N35" s="11">
        <f>'2. Tulud-kulud projektiga'!N35-'3. Tulud-kulud projektita'!N35</f>
        <v>0</v>
      </c>
      <c r="O35" s="11">
        <f>'2. Tulud-kulud projektiga'!O35-'3. Tulud-kulud projektita'!O35</f>
        <v>0</v>
      </c>
      <c r="P35" s="11">
        <f>'2. Tulud-kulud projektiga'!P35-'3. Tulud-kulud projektita'!P35</f>
        <v>0</v>
      </c>
      <c r="Q35" s="11">
        <f>'2. Tulud-kulud projektiga'!Q35-'3. Tulud-kulud projektita'!Q35</f>
        <v>0</v>
      </c>
      <c r="R35" s="11">
        <f>'2. Tulud-kulud projektiga'!R35-'3. Tulud-kulud projektita'!R35</f>
        <v>0</v>
      </c>
      <c r="S35" s="7"/>
      <c r="T35" s="7"/>
    </row>
    <row r="36" spans="1:20" hidden="1" outlineLevel="1" x14ac:dyDescent="0.25">
      <c r="A36" s="614"/>
      <c r="B36" s="50" t="s">
        <v>0</v>
      </c>
      <c r="C36" s="51" t="s">
        <v>3</v>
      </c>
      <c r="D36" s="11">
        <f>'2. Tulud-kulud projektiga'!D36-'3. Tulud-kulud projektita'!D36</f>
        <v>0</v>
      </c>
      <c r="E36" s="11">
        <f>'2. Tulud-kulud projektiga'!E36-'3. Tulud-kulud projektita'!E36</f>
        <v>0</v>
      </c>
      <c r="F36" s="11">
        <f>'2. Tulud-kulud projektiga'!F36-'3. Tulud-kulud projektita'!F36</f>
        <v>0</v>
      </c>
      <c r="G36" s="11">
        <f>'2. Tulud-kulud projektiga'!G36-'3. Tulud-kulud projektita'!G36</f>
        <v>0</v>
      </c>
      <c r="H36" s="11">
        <f>'2. Tulud-kulud projektiga'!H36-'3. Tulud-kulud projektita'!H36</f>
        <v>0</v>
      </c>
      <c r="I36" s="11">
        <f>'2. Tulud-kulud projektiga'!I36-'3. Tulud-kulud projektita'!I36</f>
        <v>0</v>
      </c>
      <c r="J36" s="11">
        <f>'2. Tulud-kulud projektiga'!J36-'3. Tulud-kulud projektita'!J36</f>
        <v>0</v>
      </c>
      <c r="K36" s="11">
        <f>'2. Tulud-kulud projektiga'!K36-'3. Tulud-kulud projektita'!K36</f>
        <v>0</v>
      </c>
      <c r="L36" s="11">
        <f>'2. Tulud-kulud projektiga'!L36-'3. Tulud-kulud projektita'!L36</f>
        <v>0</v>
      </c>
      <c r="M36" s="11">
        <f>'2. Tulud-kulud projektiga'!M36-'3. Tulud-kulud projektita'!M36</f>
        <v>0</v>
      </c>
      <c r="N36" s="11">
        <f>'2. Tulud-kulud projektiga'!N36-'3. Tulud-kulud projektita'!N36</f>
        <v>0</v>
      </c>
      <c r="O36" s="11">
        <f>'2. Tulud-kulud projektiga'!O36-'3. Tulud-kulud projektita'!O36</f>
        <v>0</v>
      </c>
      <c r="P36" s="11">
        <f>'2. Tulud-kulud projektiga'!P36-'3. Tulud-kulud projektita'!P36</f>
        <v>0</v>
      </c>
      <c r="Q36" s="11">
        <f>'2. Tulud-kulud projektiga'!Q36-'3. Tulud-kulud projektita'!Q36</f>
        <v>0</v>
      </c>
      <c r="R36" s="11">
        <f>'2. Tulud-kulud projektiga'!R36-'3. Tulud-kulud projektita'!R36</f>
        <v>0</v>
      </c>
      <c r="S36" s="7"/>
      <c r="T36" s="7"/>
    </row>
    <row r="37" spans="1:20" hidden="1" outlineLevel="1" x14ac:dyDescent="0.25">
      <c r="A37" s="614"/>
      <c r="B37" s="52" t="s">
        <v>1</v>
      </c>
      <c r="C37" s="53" t="s">
        <v>3</v>
      </c>
      <c r="D37" s="54">
        <f>'2. Tulud-kulud projektiga'!D37-'3. Tulud-kulud projektita'!D37</f>
        <v>0</v>
      </c>
      <c r="E37" s="54">
        <f>'2. Tulud-kulud projektiga'!E37-'3. Tulud-kulud projektita'!E37</f>
        <v>0</v>
      </c>
      <c r="F37" s="54">
        <f>'2. Tulud-kulud projektiga'!F37-'3. Tulud-kulud projektita'!F37</f>
        <v>0</v>
      </c>
      <c r="G37" s="54">
        <f>'2. Tulud-kulud projektiga'!G37-'3. Tulud-kulud projektita'!G37</f>
        <v>0</v>
      </c>
      <c r="H37" s="54">
        <f>'2. Tulud-kulud projektiga'!H37-'3. Tulud-kulud projektita'!H37</f>
        <v>0</v>
      </c>
      <c r="I37" s="54">
        <f>'2. Tulud-kulud projektiga'!I37-'3. Tulud-kulud projektita'!I37</f>
        <v>0</v>
      </c>
      <c r="J37" s="54">
        <f>'2. Tulud-kulud projektiga'!J37-'3. Tulud-kulud projektita'!J37</f>
        <v>0</v>
      </c>
      <c r="K37" s="54">
        <f>'2. Tulud-kulud projektiga'!K37-'3. Tulud-kulud projektita'!K37</f>
        <v>0</v>
      </c>
      <c r="L37" s="54">
        <f>'2. Tulud-kulud projektiga'!L37-'3. Tulud-kulud projektita'!L37</f>
        <v>0</v>
      </c>
      <c r="M37" s="54">
        <f>'2. Tulud-kulud projektiga'!M37-'3. Tulud-kulud projektita'!M37</f>
        <v>0</v>
      </c>
      <c r="N37" s="54">
        <f>'2. Tulud-kulud projektiga'!N37-'3. Tulud-kulud projektita'!N37</f>
        <v>0</v>
      </c>
      <c r="O37" s="54">
        <f>'2. Tulud-kulud projektiga'!O37-'3. Tulud-kulud projektita'!O37</f>
        <v>0</v>
      </c>
      <c r="P37" s="54">
        <f>'2. Tulud-kulud projektiga'!P37-'3. Tulud-kulud projektita'!P37</f>
        <v>0</v>
      </c>
      <c r="Q37" s="54">
        <f>'2. Tulud-kulud projektiga'!Q37-'3. Tulud-kulud projektita'!Q37</f>
        <v>0</v>
      </c>
      <c r="R37" s="54">
        <f>'2. Tulud-kulud projektiga'!R37-'3. Tulud-kulud projektita'!R37</f>
        <v>0</v>
      </c>
      <c r="S37" s="7"/>
      <c r="T37" s="7"/>
    </row>
    <row r="38" spans="1:20" ht="4.5" hidden="1" customHeight="1" outlineLevel="1" x14ac:dyDescent="0.25">
      <c r="A38" s="47"/>
      <c r="B38" s="26"/>
      <c r="C38" s="12"/>
      <c r="D38" s="12"/>
      <c r="E38" s="12"/>
      <c r="F38" s="12"/>
      <c r="G38" s="12"/>
      <c r="H38" s="12"/>
      <c r="I38" s="12"/>
      <c r="J38" s="12"/>
      <c r="K38" s="12"/>
      <c r="L38" s="12"/>
      <c r="M38" s="12"/>
      <c r="N38" s="12"/>
      <c r="O38" s="12"/>
      <c r="P38" s="12"/>
      <c r="Q38" s="12"/>
      <c r="R38" s="12"/>
      <c r="S38" s="7"/>
      <c r="T38" s="7"/>
    </row>
    <row r="39" spans="1:20" hidden="1" outlineLevel="1" x14ac:dyDescent="0.25">
      <c r="A39" s="614" t="str">
        <f>'2. Tulud-kulud projektiga'!A39:A41</f>
        <v>Toode/teenus 9</v>
      </c>
      <c r="B39" s="50" t="str">
        <f>'2. Tulud-kulud projektiga'!B39</f>
        <v>Ühik 9</v>
      </c>
      <c r="C39" s="51">
        <f>'2. Tulud-kulud projektiga'!C39</f>
        <v>0</v>
      </c>
      <c r="D39" s="11">
        <f>'2. Tulud-kulud projektiga'!D39-'3. Tulud-kulud projektita'!D39</f>
        <v>0</v>
      </c>
      <c r="E39" s="11">
        <f>'2. Tulud-kulud projektiga'!E39-'3. Tulud-kulud projektita'!E39</f>
        <v>0</v>
      </c>
      <c r="F39" s="11">
        <f>'2. Tulud-kulud projektiga'!F39-'3. Tulud-kulud projektita'!F39</f>
        <v>0</v>
      </c>
      <c r="G39" s="11">
        <f>'2. Tulud-kulud projektiga'!G39-'3. Tulud-kulud projektita'!G39</f>
        <v>0</v>
      </c>
      <c r="H39" s="11">
        <f>'2. Tulud-kulud projektiga'!H39-'3. Tulud-kulud projektita'!H39</f>
        <v>0</v>
      </c>
      <c r="I39" s="11">
        <f>'2. Tulud-kulud projektiga'!I39-'3. Tulud-kulud projektita'!I39</f>
        <v>0</v>
      </c>
      <c r="J39" s="11">
        <f>'2. Tulud-kulud projektiga'!J39-'3. Tulud-kulud projektita'!J39</f>
        <v>0</v>
      </c>
      <c r="K39" s="11">
        <f>'2. Tulud-kulud projektiga'!K39-'3. Tulud-kulud projektita'!K39</f>
        <v>0</v>
      </c>
      <c r="L39" s="11">
        <f>'2. Tulud-kulud projektiga'!L39-'3. Tulud-kulud projektita'!L39</f>
        <v>0</v>
      </c>
      <c r="M39" s="11">
        <f>'2. Tulud-kulud projektiga'!M39-'3. Tulud-kulud projektita'!M39</f>
        <v>0</v>
      </c>
      <c r="N39" s="11">
        <f>'2. Tulud-kulud projektiga'!N39-'3. Tulud-kulud projektita'!N39</f>
        <v>0</v>
      </c>
      <c r="O39" s="11">
        <f>'2. Tulud-kulud projektiga'!O39-'3. Tulud-kulud projektita'!O39</f>
        <v>0</v>
      </c>
      <c r="P39" s="11">
        <f>'2. Tulud-kulud projektiga'!P39-'3. Tulud-kulud projektita'!P39</f>
        <v>0</v>
      </c>
      <c r="Q39" s="11">
        <f>'2. Tulud-kulud projektiga'!Q39-'3. Tulud-kulud projektita'!Q39</f>
        <v>0</v>
      </c>
      <c r="R39" s="11">
        <f>'2. Tulud-kulud projektiga'!R39-'3. Tulud-kulud projektita'!R39</f>
        <v>0</v>
      </c>
      <c r="S39" s="7"/>
      <c r="T39" s="7"/>
    </row>
    <row r="40" spans="1:20" hidden="1" outlineLevel="1" x14ac:dyDescent="0.25">
      <c r="A40" s="614"/>
      <c r="B40" s="50" t="s">
        <v>0</v>
      </c>
      <c r="C40" s="51" t="s">
        <v>3</v>
      </c>
      <c r="D40" s="11">
        <f>'2. Tulud-kulud projektiga'!D40-'3. Tulud-kulud projektita'!D40</f>
        <v>0</v>
      </c>
      <c r="E40" s="11">
        <f>'2. Tulud-kulud projektiga'!E40-'3. Tulud-kulud projektita'!E40</f>
        <v>0</v>
      </c>
      <c r="F40" s="11">
        <f>'2. Tulud-kulud projektiga'!F40-'3. Tulud-kulud projektita'!F40</f>
        <v>0</v>
      </c>
      <c r="G40" s="11">
        <f>'2. Tulud-kulud projektiga'!G40-'3. Tulud-kulud projektita'!G40</f>
        <v>0</v>
      </c>
      <c r="H40" s="11">
        <f>'2. Tulud-kulud projektiga'!H40-'3. Tulud-kulud projektita'!H40</f>
        <v>0</v>
      </c>
      <c r="I40" s="11">
        <f>'2. Tulud-kulud projektiga'!I40-'3. Tulud-kulud projektita'!I40</f>
        <v>0</v>
      </c>
      <c r="J40" s="11">
        <f>'2. Tulud-kulud projektiga'!J40-'3. Tulud-kulud projektita'!J40</f>
        <v>0</v>
      </c>
      <c r="K40" s="11">
        <f>'2. Tulud-kulud projektiga'!K40-'3. Tulud-kulud projektita'!K40</f>
        <v>0</v>
      </c>
      <c r="L40" s="11">
        <f>'2. Tulud-kulud projektiga'!L40-'3. Tulud-kulud projektita'!L40</f>
        <v>0</v>
      </c>
      <c r="M40" s="11">
        <f>'2. Tulud-kulud projektiga'!M40-'3. Tulud-kulud projektita'!M40</f>
        <v>0</v>
      </c>
      <c r="N40" s="11">
        <f>'2. Tulud-kulud projektiga'!N40-'3. Tulud-kulud projektita'!N40</f>
        <v>0</v>
      </c>
      <c r="O40" s="11">
        <f>'2. Tulud-kulud projektiga'!O40-'3. Tulud-kulud projektita'!O40</f>
        <v>0</v>
      </c>
      <c r="P40" s="11">
        <f>'2. Tulud-kulud projektiga'!P40-'3. Tulud-kulud projektita'!P40</f>
        <v>0</v>
      </c>
      <c r="Q40" s="11">
        <f>'2. Tulud-kulud projektiga'!Q40-'3. Tulud-kulud projektita'!Q40</f>
        <v>0</v>
      </c>
      <c r="R40" s="11">
        <f>'2. Tulud-kulud projektiga'!R40-'3. Tulud-kulud projektita'!R40</f>
        <v>0</v>
      </c>
      <c r="S40" s="7"/>
      <c r="T40" s="7"/>
    </row>
    <row r="41" spans="1:20" hidden="1" outlineLevel="1" x14ac:dyDescent="0.25">
      <c r="A41" s="614"/>
      <c r="B41" s="52" t="s">
        <v>1</v>
      </c>
      <c r="C41" s="53" t="s">
        <v>3</v>
      </c>
      <c r="D41" s="54">
        <f>'2. Tulud-kulud projektiga'!D41-'3. Tulud-kulud projektita'!D41</f>
        <v>0</v>
      </c>
      <c r="E41" s="54">
        <f>'2. Tulud-kulud projektiga'!E41-'3. Tulud-kulud projektita'!E41</f>
        <v>0</v>
      </c>
      <c r="F41" s="54">
        <f>'2. Tulud-kulud projektiga'!F41-'3. Tulud-kulud projektita'!F41</f>
        <v>0</v>
      </c>
      <c r="G41" s="54">
        <f>'2. Tulud-kulud projektiga'!G41-'3. Tulud-kulud projektita'!G41</f>
        <v>0</v>
      </c>
      <c r="H41" s="54">
        <f>'2. Tulud-kulud projektiga'!H41-'3. Tulud-kulud projektita'!H41</f>
        <v>0</v>
      </c>
      <c r="I41" s="54">
        <f>'2. Tulud-kulud projektiga'!I41-'3. Tulud-kulud projektita'!I41</f>
        <v>0</v>
      </c>
      <c r="J41" s="54">
        <f>'2. Tulud-kulud projektiga'!J41-'3. Tulud-kulud projektita'!J41</f>
        <v>0</v>
      </c>
      <c r="K41" s="54">
        <f>'2. Tulud-kulud projektiga'!K41-'3. Tulud-kulud projektita'!K41</f>
        <v>0</v>
      </c>
      <c r="L41" s="54">
        <f>'2. Tulud-kulud projektiga'!L41-'3. Tulud-kulud projektita'!L41</f>
        <v>0</v>
      </c>
      <c r="M41" s="54">
        <f>'2. Tulud-kulud projektiga'!M41-'3. Tulud-kulud projektita'!M41</f>
        <v>0</v>
      </c>
      <c r="N41" s="54">
        <f>'2. Tulud-kulud projektiga'!N41-'3. Tulud-kulud projektita'!N41</f>
        <v>0</v>
      </c>
      <c r="O41" s="54">
        <f>'2. Tulud-kulud projektiga'!O41-'3. Tulud-kulud projektita'!O41</f>
        <v>0</v>
      </c>
      <c r="P41" s="54">
        <f>'2. Tulud-kulud projektiga'!P41-'3. Tulud-kulud projektita'!P41</f>
        <v>0</v>
      </c>
      <c r="Q41" s="54">
        <f>'2. Tulud-kulud projektiga'!Q41-'3. Tulud-kulud projektita'!Q41</f>
        <v>0</v>
      </c>
      <c r="R41" s="54">
        <f>'2. Tulud-kulud projektiga'!R41-'3. Tulud-kulud projektita'!R41</f>
        <v>0</v>
      </c>
      <c r="S41" s="7"/>
      <c r="T41" s="7"/>
    </row>
    <row r="42" spans="1:20" ht="4.5" hidden="1" customHeight="1" outlineLevel="1" x14ac:dyDescent="0.25">
      <c r="A42" s="47"/>
      <c r="B42" s="26"/>
      <c r="C42" s="12"/>
      <c r="D42" s="12"/>
      <c r="E42" s="12"/>
      <c r="F42" s="12"/>
      <c r="G42" s="12"/>
      <c r="H42" s="12"/>
      <c r="I42" s="12"/>
      <c r="J42" s="12"/>
      <c r="K42" s="12"/>
      <c r="L42" s="12"/>
      <c r="M42" s="12"/>
      <c r="N42" s="12"/>
      <c r="O42" s="12"/>
      <c r="P42" s="12"/>
      <c r="Q42" s="12"/>
      <c r="R42" s="12"/>
      <c r="S42" s="7"/>
      <c r="T42" s="7"/>
    </row>
    <row r="43" spans="1:20" hidden="1" outlineLevel="1" x14ac:dyDescent="0.25">
      <c r="A43" s="614" t="str">
        <f>'2. Tulud-kulud projektiga'!A43:A45</f>
        <v>Toode/teenus 10</v>
      </c>
      <c r="B43" s="50" t="str">
        <f>'2. Tulud-kulud projektiga'!B43</f>
        <v>Ühik 10</v>
      </c>
      <c r="C43" s="51">
        <f>'2. Tulud-kulud projektiga'!C43</f>
        <v>0</v>
      </c>
      <c r="D43" s="11">
        <f>'2. Tulud-kulud projektiga'!D43-'3. Tulud-kulud projektita'!D43</f>
        <v>0</v>
      </c>
      <c r="E43" s="11">
        <f>'2. Tulud-kulud projektiga'!E43-'3. Tulud-kulud projektita'!E43</f>
        <v>0</v>
      </c>
      <c r="F43" s="11">
        <f>'2. Tulud-kulud projektiga'!F43-'3. Tulud-kulud projektita'!F43</f>
        <v>0</v>
      </c>
      <c r="G43" s="11">
        <f>'2. Tulud-kulud projektiga'!G43-'3. Tulud-kulud projektita'!G43</f>
        <v>0</v>
      </c>
      <c r="H43" s="11">
        <f>'2. Tulud-kulud projektiga'!H43-'3. Tulud-kulud projektita'!H43</f>
        <v>0</v>
      </c>
      <c r="I43" s="11">
        <f>'2. Tulud-kulud projektiga'!I43-'3. Tulud-kulud projektita'!I43</f>
        <v>0</v>
      </c>
      <c r="J43" s="11">
        <f>'2. Tulud-kulud projektiga'!J43-'3. Tulud-kulud projektita'!J43</f>
        <v>0</v>
      </c>
      <c r="K43" s="11">
        <f>'2. Tulud-kulud projektiga'!K43-'3. Tulud-kulud projektita'!K43</f>
        <v>0</v>
      </c>
      <c r="L43" s="11">
        <f>'2. Tulud-kulud projektiga'!L43-'3. Tulud-kulud projektita'!L43</f>
        <v>0</v>
      </c>
      <c r="M43" s="11">
        <f>'2. Tulud-kulud projektiga'!M43-'3. Tulud-kulud projektita'!M43</f>
        <v>0</v>
      </c>
      <c r="N43" s="11">
        <f>'2. Tulud-kulud projektiga'!N43-'3. Tulud-kulud projektita'!N43</f>
        <v>0</v>
      </c>
      <c r="O43" s="11">
        <f>'2. Tulud-kulud projektiga'!O43-'3. Tulud-kulud projektita'!O43</f>
        <v>0</v>
      </c>
      <c r="P43" s="11">
        <f>'2. Tulud-kulud projektiga'!P43-'3. Tulud-kulud projektita'!P43</f>
        <v>0</v>
      </c>
      <c r="Q43" s="11">
        <f>'2. Tulud-kulud projektiga'!Q43-'3. Tulud-kulud projektita'!Q43</f>
        <v>0</v>
      </c>
      <c r="R43" s="11">
        <f>'2. Tulud-kulud projektiga'!R43-'3. Tulud-kulud projektita'!R43</f>
        <v>0</v>
      </c>
      <c r="S43" s="7"/>
      <c r="T43" s="7"/>
    </row>
    <row r="44" spans="1:20" hidden="1" outlineLevel="1" x14ac:dyDescent="0.25">
      <c r="A44" s="614"/>
      <c r="B44" s="50" t="s">
        <v>0</v>
      </c>
      <c r="C44" s="51" t="s">
        <v>3</v>
      </c>
      <c r="D44" s="11">
        <f>'2. Tulud-kulud projektiga'!D44-'3. Tulud-kulud projektita'!D44</f>
        <v>0</v>
      </c>
      <c r="E44" s="11">
        <f>'2. Tulud-kulud projektiga'!E44-'3. Tulud-kulud projektita'!E44</f>
        <v>0</v>
      </c>
      <c r="F44" s="11">
        <f>'2. Tulud-kulud projektiga'!F44-'3. Tulud-kulud projektita'!F44</f>
        <v>0</v>
      </c>
      <c r="G44" s="11">
        <f>'2. Tulud-kulud projektiga'!G44-'3. Tulud-kulud projektita'!G44</f>
        <v>0</v>
      </c>
      <c r="H44" s="11">
        <f>'2. Tulud-kulud projektiga'!H44-'3. Tulud-kulud projektita'!H44</f>
        <v>0</v>
      </c>
      <c r="I44" s="11">
        <f>'2. Tulud-kulud projektiga'!I44-'3. Tulud-kulud projektita'!I44</f>
        <v>0</v>
      </c>
      <c r="J44" s="11">
        <f>'2. Tulud-kulud projektiga'!J44-'3. Tulud-kulud projektita'!J44</f>
        <v>0</v>
      </c>
      <c r="K44" s="11">
        <f>'2. Tulud-kulud projektiga'!K44-'3. Tulud-kulud projektita'!K44</f>
        <v>0</v>
      </c>
      <c r="L44" s="11">
        <f>'2. Tulud-kulud projektiga'!L44-'3. Tulud-kulud projektita'!L44</f>
        <v>0</v>
      </c>
      <c r="M44" s="11">
        <f>'2. Tulud-kulud projektiga'!M44-'3. Tulud-kulud projektita'!M44</f>
        <v>0</v>
      </c>
      <c r="N44" s="11">
        <f>'2. Tulud-kulud projektiga'!N44-'3. Tulud-kulud projektita'!N44</f>
        <v>0</v>
      </c>
      <c r="O44" s="11">
        <f>'2. Tulud-kulud projektiga'!O44-'3. Tulud-kulud projektita'!O44</f>
        <v>0</v>
      </c>
      <c r="P44" s="11">
        <f>'2. Tulud-kulud projektiga'!P44-'3. Tulud-kulud projektita'!P44</f>
        <v>0</v>
      </c>
      <c r="Q44" s="11">
        <f>'2. Tulud-kulud projektiga'!Q44-'3. Tulud-kulud projektita'!Q44</f>
        <v>0</v>
      </c>
      <c r="R44" s="11">
        <f>'2. Tulud-kulud projektiga'!R44-'3. Tulud-kulud projektita'!R44</f>
        <v>0</v>
      </c>
      <c r="S44" s="7"/>
      <c r="T44" s="7"/>
    </row>
    <row r="45" spans="1:20" hidden="1" outlineLevel="1" x14ac:dyDescent="0.25">
      <c r="A45" s="614"/>
      <c r="B45" s="52" t="s">
        <v>1</v>
      </c>
      <c r="C45" s="53" t="s">
        <v>3</v>
      </c>
      <c r="D45" s="54">
        <f>'2. Tulud-kulud projektiga'!D45-'3. Tulud-kulud projektita'!D45</f>
        <v>0</v>
      </c>
      <c r="E45" s="54">
        <f>'2. Tulud-kulud projektiga'!E45-'3. Tulud-kulud projektita'!E45</f>
        <v>0</v>
      </c>
      <c r="F45" s="54">
        <f>'2. Tulud-kulud projektiga'!F45-'3. Tulud-kulud projektita'!F45</f>
        <v>0</v>
      </c>
      <c r="G45" s="54">
        <f>'2. Tulud-kulud projektiga'!G45-'3. Tulud-kulud projektita'!G45</f>
        <v>0</v>
      </c>
      <c r="H45" s="54">
        <f>'2. Tulud-kulud projektiga'!H45-'3. Tulud-kulud projektita'!H45</f>
        <v>0</v>
      </c>
      <c r="I45" s="54">
        <f>'2. Tulud-kulud projektiga'!I45-'3. Tulud-kulud projektita'!I45</f>
        <v>0</v>
      </c>
      <c r="J45" s="54">
        <f>'2. Tulud-kulud projektiga'!J45-'3. Tulud-kulud projektita'!J45</f>
        <v>0</v>
      </c>
      <c r="K45" s="54">
        <f>'2. Tulud-kulud projektiga'!K45-'3. Tulud-kulud projektita'!K45</f>
        <v>0</v>
      </c>
      <c r="L45" s="54">
        <f>'2. Tulud-kulud projektiga'!L45-'3. Tulud-kulud projektita'!L45</f>
        <v>0</v>
      </c>
      <c r="M45" s="54">
        <f>'2. Tulud-kulud projektiga'!M45-'3. Tulud-kulud projektita'!M45</f>
        <v>0</v>
      </c>
      <c r="N45" s="54">
        <f>'2. Tulud-kulud projektiga'!N45-'3. Tulud-kulud projektita'!N45</f>
        <v>0</v>
      </c>
      <c r="O45" s="54">
        <f>'2. Tulud-kulud projektiga'!O45-'3. Tulud-kulud projektita'!O45</f>
        <v>0</v>
      </c>
      <c r="P45" s="54">
        <f>'2. Tulud-kulud projektiga'!P45-'3. Tulud-kulud projektita'!P45</f>
        <v>0</v>
      </c>
      <c r="Q45" s="54">
        <f>'2. Tulud-kulud projektiga'!Q45-'3. Tulud-kulud projektita'!Q45</f>
        <v>0</v>
      </c>
      <c r="R45" s="54">
        <f>'2. Tulud-kulud projektiga'!R45-'3. Tulud-kulud projektita'!R45</f>
        <v>0</v>
      </c>
      <c r="S45" s="7"/>
      <c r="T45" s="7"/>
    </row>
    <row r="46" spans="1:20" ht="12" customHeight="1" collapsed="1" x14ac:dyDescent="0.25">
      <c r="A46" s="15"/>
      <c r="B46" s="26"/>
      <c r="C46" s="12"/>
      <c r="D46" s="12"/>
      <c r="E46" s="12"/>
      <c r="F46" s="12"/>
      <c r="G46" s="12"/>
      <c r="H46" s="12"/>
      <c r="I46" s="12"/>
      <c r="J46" s="12"/>
      <c r="K46" s="12"/>
      <c r="L46" s="12"/>
      <c r="M46" s="12"/>
      <c r="N46" s="12"/>
      <c r="O46" s="12"/>
      <c r="P46" s="12"/>
      <c r="Q46" s="12"/>
      <c r="R46" s="12"/>
      <c r="S46" s="7"/>
      <c r="T46" s="7"/>
    </row>
    <row r="47" spans="1:20" ht="18.75" customHeight="1" x14ac:dyDescent="0.25">
      <c r="A47" s="617">
        <f>'2. Tulud-kulud projektiga'!A47:B47</f>
        <v>0</v>
      </c>
      <c r="B47" s="618"/>
      <c r="C47" s="53" t="s">
        <v>3</v>
      </c>
      <c r="D47" s="11">
        <f>'2. Tulud-kulud projektiga'!D47-'3. Tulud-kulud projektita'!D47</f>
        <v>0</v>
      </c>
      <c r="E47" s="11">
        <f>'2. Tulud-kulud projektiga'!E47-'3. Tulud-kulud projektita'!E47</f>
        <v>0</v>
      </c>
      <c r="F47" s="11">
        <f>'2. Tulud-kulud projektiga'!F47-'3. Tulud-kulud projektita'!F47</f>
        <v>0</v>
      </c>
      <c r="G47" s="11">
        <f>'2. Tulud-kulud projektiga'!G47-'3. Tulud-kulud projektita'!G47</f>
        <v>0</v>
      </c>
      <c r="H47" s="11">
        <f>'2. Tulud-kulud projektiga'!H47-'3. Tulud-kulud projektita'!H47</f>
        <v>0</v>
      </c>
      <c r="I47" s="11">
        <f>'2. Tulud-kulud projektiga'!I47-'3. Tulud-kulud projektita'!I47</f>
        <v>0</v>
      </c>
      <c r="J47" s="11">
        <f>'2. Tulud-kulud projektiga'!J47-'3. Tulud-kulud projektita'!J47</f>
        <v>0</v>
      </c>
      <c r="K47" s="11">
        <f>'2. Tulud-kulud projektiga'!K47-'3. Tulud-kulud projektita'!K47</f>
        <v>0</v>
      </c>
      <c r="L47" s="11">
        <f>'2. Tulud-kulud projektiga'!L47-'3. Tulud-kulud projektita'!L47</f>
        <v>0</v>
      </c>
      <c r="M47" s="11">
        <f>'2. Tulud-kulud projektiga'!M47-'3. Tulud-kulud projektita'!M47</f>
        <v>0</v>
      </c>
      <c r="N47" s="11">
        <f>'2. Tulud-kulud projektiga'!N47-'3. Tulud-kulud projektita'!N47</f>
        <v>0</v>
      </c>
      <c r="O47" s="11">
        <f>'2. Tulud-kulud projektiga'!O47-'3. Tulud-kulud projektita'!O47</f>
        <v>0</v>
      </c>
      <c r="P47" s="11">
        <f>'2. Tulud-kulud projektiga'!P47-'3. Tulud-kulud projektita'!P47</f>
        <v>0</v>
      </c>
      <c r="Q47" s="11">
        <f>'2. Tulud-kulud projektiga'!Q47-'3. Tulud-kulud projektita'!Q47</f>
        <v>0</v>
      </c>
      <c r="R47" s="11">
        <f>'2. Tulud-kulud projektiga'!R47-'3. Tulud-kulud projektita'!R47</f>
        <v>0</v>
      </c>
      <c r="S47" s="7"/>
      <c r="T47" s="7"/>
    </row>
    <row r="48" spans="1:20" ht="18.75" customHeight="1" x14ac:dyDescent="0.25">
      <c r="A48" s="617">
        <f>'2. Tulud-kulud projektiga'!A48:B48</f>
        <v>0</v>
      </c>
      <c r="B48" s="618"/>
      <c r="C48" s="53" t="s">
        <v>3</v>
      </c>
      <c r="D48" s="11">
        <f>'2. Tulud-kulud projektiga'!D48-'3. Tulud-kulud projektita'!D48</f>
        <v>0</v>
      </c>
      <c r="E48" s="11">
        <f>'2. Tulud-kulud projektiga'!E48-'3. Tulud-kulud projektita'!E48</f>
        <v>0</v>
      </c>
      <c r="F48" s="11">
        <f>'2. Tulud-kulud projektiga'!F48-'3. Tulud-kulud projektita'!F48</f>
        <v>0</v>
      </c>
      <c r="G48" s="11">
        <f>'2. Tulud-kulud projektiga'!G48-'3. Tulud-kulud projektita'!G48</f>
        <v>0</v>
      </c>
      <c r="H48" s="11">
        <f>'2. Tulud-kulud projektiga'!H48-'3. Tulud-kulud projektita'!H48</f>
        <v>0</v>
      </c>
      <c r="I48" s="11">
        <f>'2. Tulud-kulud projektiga'!I48-'3. Tulud-kulud projektita'!I48</f>
        <v>0</v>
      </c>
      <c r="J48" s="11">
        <f>'2. Tulud-kulud projektiga'!J48-'3. Tulud-kulud projektita'!J48</f>
        <v>0</v>
      </c>
      <c r="K48" s="11">
        <f>'2. Tulud-kulud projektiga'!K48-'3. Tulud-kulud projektita'!K48</f>
        <v>0</v>
      </c>
      <c r="L48" s="11">
        <f>'2. Tulud-kulud projektiga'!L48-'3. Tulud-kulud projektita'!L48</f>
        <v>0</v>
      </c>
      <c r="M48" s="11">
        <f>'2. Tulud-kulud projektiga'!M48-'3. Tulud-kulud projektita'!M48</f>
        <v>0</v>
      </c>
      <c r="N48" s="11">
        <f>'2. Tulud-kulud projektiga'!N48-'3. Tulud-kulud projektita'!N48</f>
        <v>0</v>
      </c>
      <c r="O48" s="11">
        <f>'2. Tulud-kulud projektiga'!O48-'3. Tulud-kulud projektita'!O48</f>
        <v>0</v>
      </c>
      <c r="P48" s="11">
        <f>'2. Tulud-kulud projektiga'!P48-'3. Tulud-kulud projektita'!P48</f>
        <v>0</v>
      </c>
      <c r="Q48" s="11">
        <f>'2. Tulud-kulud projektiga'!Q48-'3. Tulud-kulud projektita'!Q48</f>
        <v>0</v>
      </c>
      <c r="R48" s="11">
        <f>'2. Tulud-kulud projektiga'!R48-'3. Tulud-kulud projektita'!R48</f>
        <v>0</v>
      </c>
      <c r="S48" s="7"/>
      <c r="T48" s="7"/>
    </row>
    <row r="49" spans="1:21" ht="18.75" customHeight="1" x14ac:dyDescent="0.25">
      <c r="A49" s="617" t="str">
        <f>'2. Tulud-kulud projektiga'!A49:B49</f>
        <v>Muu tulu (nimetage)</v>
      </c>
      <c r="B49" s="618"/>
      <c r="C49" s="53" t="s">
        <v>3</v>
      </c>
      <c r="D49" s="11">
        <f>'2. Tulud-kulud projektiga'!D49-'3. Tulud-kulud projektita'!D49</f>
        <v>0</v>
      </c>
      <c r="E49" s="11">
        <f>'2. Tulud-kulud projektiga'!E49-'3. Tulud-kulud projektita'!E49</f>
        <v>0</v>
      </c>
      <c r="F49" s="11">
        <f>'2. Tulud-kulud projektiga'!F49-'3. Tulud-kulud projektita'!F49</f>
        <v>0</v>
      </c>
      <c r="G49" s="11">
        <f>'2. Tulud-kulud projektiga'!G49-'3. Tulud-kulud projektita'!G49</f>
        <v>0</v>
      </c>
      <c r="H49" s="11">
        <f>'2. Tulud-kulud projektiga'!H49-'3. Tulud-kulud projektita'!H49</f>
        <v>0</v>
      </c>
      <c r="I49" s="11">
        <f>'2. Tulud-kulud projektiga'!I49-'3. Tulud-kulud projektita'!I49</f>
        <v>0</v>
      </c>
      <c r="J49" s="11">
        <f>'2. Tulud-kulud projektiga'!J49-'3. Tulud-kulud projektita'!J49</f>
        <v>0</v>
      </c>
      <c r="K49" s="11">
        <f>'2. Tulud-kulud projektiga'!K49-'3. Tulud-kulud projektita'!K49</f>
        <v>0</v>
      </c>
      <c r="L49" s="11">
        <f>'2. Tulud-kulud projektiga'!L49-'3. Tulud-kulud projektita'!L49</f>
        <v>0</v>
      </c>
      <c r="M49" s="11">
        <f>'2. Tulud-kulud projektiga'!M49-'3. Tulud-kulud projektita'!M49</f>
        <v>0</v>
      </c>
      <c r="N49" s="11">
        <f>'2. Tulud-kulud projektiga'!N49-'3. Tulud-kulud projektita'!N49</f>
        <v>0</v>
      </c>
      <c r="O49" s="11">
        <f>'2. Tulud-kulud projektiga'!O49-'3. Tulud-kulud projektita'!O49</f>
        <v>0</v>
      </c>
      <c r="P49" s="11">
        <f>'2. Tulud-kulud projektiga'!P49-'3. Tulud-kulud projektita'!P49</f>
        <v>0</v>
      </c>
      <c r="Q49" s="11">
        <f>'2. Tulud-kulud projektiga'!Q49-'3. Tulud-kulud projektita'!Q49</f>
        <v>0</v>
      </c>
      <c r="R49" s="11">
        <f>'2. Tulud-kulud projektiga'!R49-'3. Tulud-kulud projektita'!R49</f>
        <v>0</v>
      </c>
      <c r="S49" s="7"/>
      <c r="T49" s="7"/>
    </row>
    <row r="50" spans="1:21" ht="18.75" customHeight="1" x14ac:dyDescent="0.25">
      <c r="A50" s="617" t="str">
        <f>'2. Tulud-kulud projektiga'!A50:B50</f>
        <v>Muu tulu (nimetage)</v>
      </c>
      <c r="B50" s="618"/>
      <c r="C50" s="53" t="s">
        <v>3</v>
      </c>
      <c r="D50" s="11">
        <f>'2. Tulud-kulud projektiga'!D50-'3. Tulud-kulud projektita'!D50</f>
        <v>0</v>
      </c>
      <c r="E50" s="11">
        <f>'2. Tulud-kulud projektiga'!E50-'3. Tulud-kulud projektita'!E50</f>
        <v>0</v>
      </c>
      <c r="F50" s="11">
        <f>'2. Tulud-kulud projektiga'!F50-'3. Tulud-kulud projektita'!F50</f>
        <v>0</v>
      </c>
      <c r="G50" s="11">
        <f>'2. Tulud-kulud projektiga'!G50-'3. Tulud-kulud projektita'!G50</f>
        <v>0</v>
      </c>
      <c r="H50" s="11">
        <f>'2. Tulud-kulud projektiga'!H50-'3. Tulud-kulud projektita'!H50</f>
        <v>0</v>
      </c>
      <c r="I50" s="11">
        <f>'2. Tulud-kulud projektiga'!I50-'3. Tulud-kulud projektita'!I50</f>
        <v>0</v>
      </c>
      <c r="J50" s="11">
        <f>'2. Tulud-kulud projektiga'!J50-'3. Tulud-kulud projektita'!J50</f>
        <v>0</v>
      </c>
      <c r="K50" s="11">
        <f>'2. Tulud-kulud projektiga'!K50-'3. Tulud-kulud projektita'!K50</f>
        <v>0</v>
      </c>
      <c r="L50" s="11">
        <f>'2. Tulud-kulud projektiga'!L50-'3. Tulud-kulud projektita'!L50</f>
        <v>0</v>
      </c>
      <c r="M50" s="11">
        <f>'2. Tulud-kulud projektiga'!M50-'3. Tulud-kulud projektita'!M50</f>
        <v>0</v>
      </c>
      <c r="N50" s="11">
        <f>'2. Tulud-kulud projektiga'!N50-'3. Tulud-kulud projektita'!N50</f>
        <v>0</v>
      </c>
      <c r="O50" s="11">
        <f>'2. Tulud-kulud projektiga'!O50-'3. Tulud-kulud projektita'!O50</f>
        <v>0</v>
      </c>
      <c r="P50" s="11">
        <f>'2. Tulud-kulud projektiga'!P50-'3. Tulud-kulud projektita'!P50</f>
        <v>0</v>
      </c>
      <c r="Q50" s="11">
        <f>'2. Tulud-kulud projektiga'!Q50-'3. Tulud-kulud projektita'!Q50</f>
        <v>0</v>
      </c>
      <c r="R50" s="11">
        <f>'2. Tulud-kulud projektiga'!R50-'3. Tulud-kulud projektita'!R50</f>
        <v>0</v>
      </c>
      <c r="S50" s="7"/>
      <c r="T50" s="7"/>
    </row>
    <row r="51" spans="1:21" ht="18.75" customHeight="1" x14ac:dyDescent="0.25">
      <c r="A51" s="617" t="str">
        <f>'2. Tulud-kulud projektiga'!A51:B51</f>
        <v>Muu tulu (nimetage)</v>
      </c>
      <c r="B51" s="618"/>
      <c r="C51" s="53" t="s">
        <v>3</v>
      </c>
      <c r="D51" s="11">
        <f>'2. Tulud-kulud projektiga'!D51-'3. Tulud-kulud projektita'!D51</f>
        <v>0</v>
      </c>
      <c r="E51" s="11">
        <f>'2. Tulud-kulud projektiga'!E51-'3. Tulud-kulud projektita'!E51</f>
        <v>0</v>
      </c>
      <c r="F51" s="11">
        <f>'2. Tulud-kulud projektiga'!F51-'3. Tulud-kulud projektita'!F51</f>
        <v>0</v>
      </c>
      <c r="G51" s="11">
        <f>'2. Tulud-kulud projektiga'!G51-'3. Tulud-kulud projektita'!G51</f>
        <v>0</v>
      </c>
      <c r="H51" s="11">
        <f>'2. Tulud-kulud projektiga'!H51-'3. Tulud-kulud projektita'!H51</f>
        <v>0</v>
      </c>
      <c r="I51" s="11">
        <f>'2. Tulud-kulud projektiga'!I51-'3. Tulud-kulud projektita'!I51</f>
        <v>0</v>
      </c>
      <c r="J51" s="11">
        <f>'2. Tulud-kulud projektiga'!J51-'3. Tulud-kulud projektita'!J51</f>
        <v>0</v>
      </c>
      <c r="K51" s="11">
        <f>'2. Tulud-kulud projektiga'!K51-'3. Tulud-kulud projektita'!K51</f>
        <v>0</v>
      </c>
      <c r="L51" s="11">
        <f>'2. Tulud-kulud projektiga'!L51-'3. Tulud-kulud projektita'!L51</f>
        <v>0</v>
      </c>
      <c r="M51" s="11">
        <f>'2. Tulud-kulud projektiga'!M51-'3. Tulud-kulud projektita'!M51</f>
        <v>0</v>
      </c>
      <c r="N51" s="11">
        <f>'2. Tulud-kulud projektiga'!N51-'3. Tulud-kulud projektita'!N51</f>
        <v>0</v>
      </c>
      <c r="O51" s="11">
        <f>'2. Tulud-kulud projektiga'!O51-'3. Tulud-kulud projektita'!O51</f>
        <v>0</v>
      </c>
      <c r="P51" s="11">
        <f>'2. Tulud-kulud projektiga'!P51-'3. Tulud-kulud projektita'!P51</f>
        <v>0</v>
      </c>
      <c r="Q51" s="11">
        <f>'2. Tulud-kulud projektiga'!Q51-'3. Tulud-kulud projektita'!Q51</f>
        <v>0</v>
      </c>
      <c r="R51" s="11">
        <f>'2. Tulud-kulud projektiga'!R51-'3. Tulud-kulud projektita'!R51</f>
        <v>0</v>
      </c>
      <c r="S51" s="7"/>
      <c r="T51" s="7"/>
    </row>
    <row r="52" spans="1:21" ht="4.5" customHeight="1" x14ac:dyDescent="0.25">
      <c r="A52" s="4"/>
      <c r="B52" s="25"/>
      <c r="C52" s="9"/>
      <c r="D52" s="9"/>
      <c r="E52" s="9"/>
      <c r="F52" s="9"/>
      <c r="G52" s="9"/>
      <c r="H52" s="9"/>
      <c r="I52" s="9"/>
      <c r="J52" s="9"/>
      <c r="K52" s="9"/>
      <c r="L52" s="9"/>
      <c r="M52" s="9"/>
      <c r="N52" s="9"/>
      <c r="O52" s="9"/>
      <c r="P52" s="9"/>
      <c r="Q52" s="9"/>
      <c r="R52" s="9"/>
      <c r="S52" s="7"/>
      <c r="T52" s="7"/>
    </row>
    <row r="53" spans="1:21" s="3" customFormat="1" ht="21" customHeight="1" x14ac:dyDescent="0.25">
      <c r="A53" s="619" t="s">
        <v>65</v>
      </c>
      <c r="B53" s="620"/>
      <c r="C53" s="48" t="s">
        <v>3</v>
      </c>
      <c r="D53" s="58">
        <f t="shared" ref="D53" si="4">D9+D13+D17+D21+D25+D29+D33+D37+D41+D45+D47+D48+D49+D50+D51</f>
        <v>0</v>
      </c>
      <c r="E53" s="58">
        <f t="shared" ref="E53:R53" si="5">E9+E13+E17+E21+E25+E29+E33+E37+E41+E45+E47+E48+E49+E50+E51</f>
        <v>0</v>
      </c>
      <c r="F53" s="58">
        <f t="shared" si="5"/>
        <v>84375</v>
      </c>
      <c r="G53" s="58">
        <f t="shared" si="5"/>
        <v>112500</v>
      </c>
      <c r="H53" s="58">
        <f t="shared" si="5"/>
        <v>146250</v>
      </c>
      <c r="I53" s="58">
        <f t="shared" si="5"/>
        <v>168750</v>
      </c>
      <c r="J53" s="58">
        <f t="shared" si="5"/>
        <v>168750</v>
      </c>
      <c r="K53" s="58">
        <f t="shared" si="5"/>
        <v>168750</v>
      </c>
      <c r="L53" s="58">
        <f t="shared" si="5"/>
        <v>168750</v>
      </c>
      <c r="M53" s="58">
        <f t="shared" si="5"/>
        <v>168750</v>
      </c>
      <c r="N53" s="58">
        <f t="shared" si="5"/>
        <v>168750</v>
      </c>
      <c r="O53" s="58">
        <f t="shared" si="5"/>
        <v>168750</v>
      </c>
      <c r="P53" s="58">
        <f t="shared" si="5"/>
        <v>168750</v>
      </c>
      <c r="Q53" s="58">
        <f t="shared" si="5"/>
        <v>168750</v>
      </c>
      <c r="R53" s="58">
        <f t="shared" si="5"/>
        <v>168750</v>
      </c>
      <c r="S53" s="8"/>
      <c r="T53" s="8"/>
    </row>
    <row r="54" spans="1:21" ht="4.5" customHeight="1" x14ac:dyDescent="0.25">
      <c r="A54" s="4"/>
      <c r="B54" s="25"/>
      <c r="C54" s="9"/>
      <c r="D54" s="9"/>
      <c r="E54" s="9"/>
      <c r="F54" s="9"/>
      <c r="G54" s="9"/>
      <c r="H54" s="9"/>
      <c r="I54" s="9"/>
      <c r="J54" s="9"/>
      <c r="K54" s="9"/>
      <c r="L54" s="9"/>
      <c r="M54" s="9"/>
      <c r="N54" s="9"/>
      <c r="O54" s="9"/>
      <c r="P54" s="9"/>
      <c r="Q54" s="9"/>
      <c r="R54" s="9"/>
      <c r="S54" s="7"/>
      <c r="T54" s="7"/>
    </row>
    <row r="55" spans="1:21" s="60" customFormat="1" ht="9" customHeight="1" x14ac:dyDescent="0.25">
      <c r="B55" s="61"/>
      <c r="C55" s="62"/>
      <c r="D55" s="62" t="b">
        <f>D53=('2. Tulud-kulud projektiga'!D53-'3. Tulud-kulud projektita'!D53)</f>
        <v>1</v>
      </c>
      <c r="E55" s="62" t="b">
        <f>E53=('2. Tulud-kulud projektiga'!E53-'3. Tulud-kulud projektita'!E53)</f>
        <v>1</v>
      </c>
      <c r="F55" s="62" t="b">
        <f>F53=('2. Tulud-kulud projektiga'!F53-'3. Tulud-kulud projektita'!F53)</f>
        <v>1</v>
      </c>
      <c r="G55" s="62" t="b">
        <f>G53=('2. Tulud-kulud projektiga'!G53-'3. Tulud-kulud projektita'!G53)</f>
        <v>1</v>
      </c>
      <c r="H55" s="62" t="b">
        <f>H53=('2. Tulud-kulud projektiga'!H53-'3. Tulud-kulud projektita'!H53)</f>
        <v>1</v>
      </c>
      <c r="I55" s="62" t="b">
        <f>I53=('2. Tulud-kulud projektiga'!I53-'3. Tulud-kulud projektita'!I53)</f>
        <v>1</v>
      </c>
      <c r="J55" s="62" t="b">
        <f>J53=('2. Tulud-kulud projektiga'!J53-'3. Tulud-kulud projektita'!J53)</f>
        <v>1</v>
      </c>
      <c r="K55" s="62" t="b">
        <f>K53=('2. Tulud-kulud projektiga'!K53-'3. Tulud-kulud projektita'!K53)</f>
        <v>1</v>
      </c>
      <c r="L55" s="62" t="b">
        <f>L53=('2. Tulud-kulud projektiga'!L53-'3. Tulud-kulud projektita'!L53)</f>
        <v>1</v>
      </c>
      <c r="M55" s="62" t="b">
        <f>M53=('2. Tulud-kulud projektiga'!M53-'3. Tulud-kulud projektita'!M53)</f>
        <v>1</v>
      </c>
      <c r="N55" s="62" t="b">
        <f>N53=('2. Tulud-kulud projektiga'!N53-'3. Tulud-kulud projektita'!N53)</f>
        <v>1</v>
      </c>
      <c r="O55" s="62" t="b">
        <f>O53=('2. Tulud-kulud projektiga'!O53-'3. Tulud-kulud projektita'!O53)</f>
        <v>1</v>
      </c>
      <c r="P55" s="62" t="b">
        <f>P53=('2. Tulud-kulud projektiga'!P53-'3. Tulud-kulud projektita'!P53)</f>
        <v>1</v>
      </c>
      <c r="Q55" s="62" t="b">
        <f>Q53=('2. Tulud-kulud projektiga'!Q53-'3. Tulud-kulud projektita'!Q53)</f>
        <v>1</v>
      </c>
      <c r="R55" s="62" t="b">
        <f>R53=('2. Tulud-kulud projektiga'!R53-'3. Tulud-kulud projektita'!R53)</f>
        <v>1</v>
      </c>
      <c r="S55" s="62"/>
      <c r="T55" s="62"/>
    </row>
    <row r="56" spans="1:21" ht="15.75" x14ac:dyDescent="0.25">
      <c r="A56" s="5" t="s">
        <v>67</v>
      </c>
      <c r="B56" s="24"/>
      <c r="C56" s="7"/>
      <c r="D56" s="7"/>
      <c r="E56" s="7"/>
      <c r="F56" s="7"/>
      <c r="G56" s="7"/>
      <c r="H56" s="7"/>
      <c r="I56" s="7"/>
      <c r="J56" s="7"/>
      <c r="K56" s="7"/>
      <c r="L56" s="7"/>
      <c r="M56" s="7"/>
      <c r="N56" s="7"/>
      <c r="O56" s="7"/>
      <c r="P56" s="7"/>
      <c r="Q56" s="7"/>
      <c r="R56" s="7"/>
      <c r="S56" s="7"/>
      <c r="T56" s="7"/>
    </row>
    <row r="57" spans="1:21" ht="4.5" customHeight="1" x14ac:dyDescent="0.25">
      <c r="A57" s="4"/>
      <c r="B57" s="25"/>
      <c r="C57" s="9"/>
      <c r="D57" s="9"/>
      <c r="E57" s="9"/>
      <c r="F57" s="9"/>
      <c r="G57" s="9"/>
      <c r="H57" s="9"/>
      <c r="I57" s="9"/>
      <c r="J57" s="9"/>
      <c r="K57" s="9"/>
      <c r="L57" s="9"/>
      <c r="M57" s="9"/>
      <c r="N57" s="9"/>
      <c r="O57" s="9"/>
      <c r="P57" s="9"/>
      <c r="Q57" s="9"/>
      <c r="R57" s="10"/>
      <c r="S57" s="7"/>
      <c r="T57" s="7"/>
    </row>
    <row r="58" spans="1:21" x14ac:dyDescent="0.25">
      <c r="A58" s="614" t="s">
        <v>18</v>
      </c>
      <c r="B58" s="50" t="str">
        <f>'2. Tulud-kulud projektiga'!B58</f>
        <v>Töötaja 1</v>
      </c>
      <c r="C58" s="51" t="s">
        <v>3</v>
      </c>
      <c r="D58" s="11">
        <f>'2. Tulud-kulud projektiga'!D58-'3. Tulud-kulud projektita'!D58</f>
        <v>0</v>
      </c>
      <c r="E58" s="11">
        <f>'2. Tulud-kulud projektiga'!E58-'3. Tulud-kulud projektita'!E58</f>
        <v>0</v>
      </c>
      <c r="F58" s="11">
        <f>'2. Tulud-kulud projektiga'!F58-'3. Tulud-kulud projektita'!F58</f>
        <v>13200</v>
      </c>
      <c r="G58" s="11">
        <f>'2. Tulud-kulud projektiga'!G58-'3. Tulud-kulud projektita'!G58</f>
        <v>13200</v>
      </c>
      <c r="H58" s="11">
        <f>'2. Tulud-kulud projektiga'!H58-'3. Tulud-kulud projektita'!H58</f>
        <v>13200</v>
      </c>
      <c r="I58" s="11">
        <f>'2. Tulud-kulud projektiga'!I58-'3. Tulud-kulud projektita'!I58</f>
        <v>17400</v>
      </c>
      <c r="J58" s="11">
        <f>'2. Tulud-kulud projektiga'!J58-'3. Tulud-kulud projektita'!J58</f>
        <v>17400</v>
      </c>
      <c r="K58" s="11">
        <f>'2. Tulud-kulud projektiga'!K58-'3. Tulud-kulud projektita'!K58</f>
        <v>17400</v>
      </c>
      <c r="L58" s="11">
        <f>'2. Tulud-kulud projektiga'!L58-'3. Tulud-kulud projektita'!L58</f>
        <v>17400</v>
      </c>
      <c r="M58" s="11">
        <f>'2. Tulud-kulud projektiga'!M58-'3. Tulud-kulud projektita'!M58</f>
        <v>17400</v>
      </c>
      <c r="N58" s="11">
        <f>'2. Tulud-kulud projektiga'!N58-'3. Tulud-kulud projektita'!N58</f>
        <v>17400</v>
      </c>
      <c r="O58" s="11">
        <f>'2. Tulud-kulud projektiga'!O58-'3. Tulud-kulud projektita'!O58</f>
        <v>17400</v>
      </c>
      <c r="P58" s="11">
        <f>'2. Tulud-kulud projektiga'!P58-'3. Tulud-kulud projektita'!P58</f>
        <v>17400</v>
      </c>
      <c r="Q58" s="11">
        <f>'2. Tulud-kulud projektiga'!Q58-'3. Tulud-kulud projektita'!Q58</f>
        <v>17400</v>
      </c>
      <c r="R58" s="11">
        <f>'2. Tulud-kulud projektiga'!R58-'3. Tulud-kulud projektita'!R58</f>
        <v>17400</v>
      </c>
      <c r="S58" s="16"/>
      <c r="T58" s="16"/>
      <c r="U58" s="17"/>
    </row>
    <row r="59" spans="1:21" x14ac:dyDescent="0.25">
      <c r="A59" s="614"/>
      <c r="B59" s="50" t="str">
        <f>'2. Tulud-kulud projektiga'!B59</f>
        <v>Töötaja 2</v>
      </c>
      <c r="C59" s="51" t="s">
        <v>3</v>
      </c>
      <c r="D59" s="11">
        <f>'2. Tulud-kulud projektiga'!D59-'3. Tulud-kulud projektita'!D59</f>
        <v>0</v>
      </c>
      <c r="E59" s="11">
        <f>'2. Tulud-kulud projektiga'!E59-'3. Tulud-kulud projektita'!E59</f>
        <v>0</v>
      </c>
      <c r="F59" s="11">
        <f>'2. Tulud-kulud projektiga'!F59-'3. Tulud-kulud projektita'!F59</f>
        <v>5400</v>
      </c>
      <c r="G59" s="11">
        <f>'2. Tulud-kulud projektiga'!G59-'3. Tulud-kulud projektita'!G59</f>
        <v>10800</v>
      </c>
      <c r="H59" s="11">
        <f>'2. Tulud-kulud projektiga'!H59-'3. Tulud-kulud projektita'!H59</f>
        <v>10800</v>
      </c>
      <c r="I59" s="11">
        <f>'2. Tulud-kulud projektiga'!I59-'3. Tulud-kulud projektita'!I59</f>
        <v>14400</v>
      </c>
      <c r="J59" s="11">
        <f>'2. Tulud-kulud projektiga'!J59-'3. Tulud-kulud projektita'!J59</f>
        <v>14400</v>
      </c>
      <c r="K59" s="11">
        <f>'2. Tulud-kulud projektiga'!K59-'3. Tulud-kulud projektita'!K59</f>
        <v>14400</v>
      </c>
      <c r="L59" s="11">
        <f>'2. Tulud-kulud projektiga'!L59-'3. Tulud-kulud projektita'!L59</f>
        <v>14400</v>
      </c>
      <c r="M59" s="11">
        <f>'2. Tulud-kulud projektiga'!M59-'3. Tulud-kulud projektita'!M59</f>
        <v>14400</v>
      </c>
      <c r="N59" s="11">
        <f>'2. Tulud-kulud projektiga'!N59-'3. Tulud-kulud projektita'!N59</f>
        <v>14400</v>
      </c>
      <c r="O59" s="11">
        <f>'2. Tulud-kulud projektiga'!O59-'3. Tulud-kulud projektita'!O59</f>
        <v>14400</v>
      </c>
      <c r="P59" s="11">
        <f>'2. Tulud-kulud projektiga'!P59-'3. Tulud-kulud projektita'!P59</f>
        <v>14400</v>
      </c>
      <c r="Q59" s="11">
        <f>'2. Tulud-kulud projektiga'!Q59-'3. Tulud-kulud projektita'!Q59</f>
        <v>14400</v>
      </c>
      <c r="R59" s="11">
        <f>'2. Tulud-kulud projektiga'!R59-'3. Tulud-kulud projektita'!R59</f>
        <v>14400</v>
      </c>
      <c r="S59" s="16"/>
      <c r="T59" s="16"/>
      <c r="U59" s="17"/>
    </row>
    <row r="60" spans="1:21" x14ac:dyDescent="0.25">
      <c r="A60" s="614"/>
      <c r="B60" s="50" t="str">
        <f>'2. Tulud-kulud projektiga'!B60</f>
        <v>Töötaja 3</v>
      </c>
      <c r="C60" s="51" t="s">
        <v>3</v>
      </c>
      <c r="D60" s="11">
        <f>'2. Tulud-kulud projektiga'!D60-'3. Tulud-kulud projektita'!D60</f>
        <v>0</v>
      </c>
      <c r="E60" s="11">
        <f>'2. Tulud-kulud projektiga'!E60-'3. Tulud-kulud projektita'!E60</f>
        <v>0</v>
      </c>
      <c r="F60" s="11">
        <f>'2. Tulud-kulud projektiga'!F60-'3. Tulud-kulud projektita'!F60</f>
        <v>5400</v>
      </c>
      <c r="G60" s="11">
        <f>'2. Tulud-kulud projektiga'!G60-'3. Tulud-kulud projektita'!G60</f>
        <v>10800</v>
      </c>
      <c r="H60" s="11">
        <f>'2. Tulud-kulud projektiga'!H60-'3. Tulud-kulud projektita'!H60</f>
        <v>9600</v>
      </c>
      <c r="I60" s="11">
        <f>'2. Tulud-kulud projektiga'!I60-'3. Tulud-kulud projektita'!I60</f>
        <v>10800</v>
      </c>
      <c r="J60" s="11">
        <f>'2. Tulud-kulud projektiga'!J60-'3. Tulud-kulud projektita'!J60</f>
        <v>10800</v>
      </c>
      <c r="K60" s="11">
        <f>'2. Tulud-kulud projektiga'!K60-'3. Tulud-kulud projektita'!K60</f>
        <v>10800</v>
      </c>
      <c r="L60" s="11">
        <f>'2. Tulud-kulud projektiga'!L60-'3. Tulud-kulud projektita'!L60</f>
        <v>10800</v>
      </c>
      <c r="M60" s="11">
        <f>'2. Tulud-kulud projektiga'!M60-'3. Tulud-kulud projektita'!M60</f>
        <v>10800</v>
      </c>
      <c r="N60" s="11">
        <f>'2. Tulud-kulud projektiga'!N60-'3. Tulud-kulud projektita'!N60</f>
        <v>10800</v>
      </c>
      <c r="O60" s="11">
        <f>'2. Tulud-kulud projektiga'!O60-'3. Tulud-kulud projektita'!O60</f>
        <v>10800</v>
      </c>
      <c r="P60" s="11">
        <f>'2. Tulud-kulud projektiga'!P60-'3. Tulud-kulud projektita'!P60</f>
        <v>10800</v>
      </c>
      <c r="Q60" s="11">
        <f>'2. Tulud-kulud projektiga'!Q60-'3. Tulud-kulud projektita'!Q60</f>
        <v>10800</v>
      </c>
      <c r="R60" s="11">
        <f>'2. Tulud-kulud projektiga'!R60-'3. Tulud-kulud projektita'!R60</f>
        <v>10800</v>
      </c>
      <c r="S60" s="16"/>
      <c r="T60" s="16"/>
      <c r="U60" s="17"/>
    </row>
    <row r="61" spans="1:21" x14ac:dyDescent="0.25">
      <c r="A61" s="614"/>
      <c r="B61" s="50" t="str">
        <f>'2. Tulud-kulud projektiga'!B61</f>
        <v>Töötaja 4</v>
      </c>
      <c r="C61" s="51" t="s">
        <v>3</v>
      </c>
      <c r="D61" s="11">
        <f>'2. Tulud-kulud projektiga'!D61-'3. Tulud-kulud projektita'!D61</f>
        <v>0</v>
      </c>
      <c r="E61" s="11">
        <f>'2. Tulud-kulud projektiga'!E61-'3. Tulud-kulud projektita'!E61</f>
        <v>0</v>
      </c>
      <c r="F61" s="11">
        <f>'2. Tulud-kulud projektiga'!F61-'3. Tulud-kulud projektita'!F61</f>
        <v>0</v>
      </c>
      <c r="G61" s="11">
        <f>'2. Tulud-kulud projektiga'!G61-'3. Tulud-kulud projektita'!G61</f>
        <v>0</v>
      </c>
      <c r="H61" s="11">
        <f>'2. Tulud-kulud projektiga'!H61-'3. Tulud-kulud projektita'!H61</f>
        <v>14400</v>
      </c>
      <c r="I61" s="11">
        <f>'2. Tulud-kulud projektiga'!I61-'3. Tulud-kulud projektita'!I61</f>
        <v>14400</v>
      </c>
      <c r="J61" s="11">
        <f>'2. Tulud-kulud projektiga'!J61-'3. Tulud-kulud projektita'!J61</f>
        <v>14400</v>
      </c>
      <c r="K61" s="11">
        <f>'2. Tulud-kulud projektiga'!K61-'3. Tulud-kulud projektita'!K61</f>
        <v>14400</v>
      </c>
      <c r="L61" s="11">
        <f>'2. Tulud-kulud projektiga'!L61-'3. Tulud-kulud projektita'!L61</f>
        <v>14400</v>
      </c>
      <c r="M61" s="11">
        <f>'2. Tulud-kulud projektiga'!M61-'3. Tulud-kulud projektita'!M61</f>
        <v>14400</v>
      </c>
      <c r="N61" s="11">
        <f>'2. Tulud-kulud projektiga'!N61-'3. Tulud-kulud projektita'!N61</f>
        <v>14400</v>
      </c>
      <c r="O61" s="11">
        <f>'2. Tulud-kulud projektiga'!O61-'3. Tulud-kulud projektita'!O61</f>
        <v>14400</v>
      </c>
      <c r="P61" s="11">
        <f>'2. Tulud-kulud projektiga'!P61-'3. Tulud-kulud projektita'!P61</f>
        <v>14400</v>
      </c>
      <c r="Q61" s="11">
        <f>'2. Tulud-kulud projektiga'!Q61-'3. Tulud-kulud projektita'!Q61</f>
        <v>14400</v>
      </c>
      <c r="R61" s="11">
        <f>'2. Tulud-kulud projektiga'!R61-'3. Tulud-kulud projektita'!R61</f>
        <v>14400</v>
      </c>
      <c r="S61" s="16"/>
      <c r="T61" s="16"/>
      <c r="U61" s="17"/>
    </row>
    <row r="62" spans="1:21" x14ac:dyDescent="0.25">
      <c r="A62" s="614"/>
      <c r="B62" s="50">
        <f>'2. Tulud-kulud projektiga'!B62</f>
        <v>0</v>
      </c>
      <c r="C62" s="51" t="s">
        <v>3</v>
      </c>
      <c r="D62" s="11">
        <f>'2. Tulud-kulud projektiga'!D62-'3. Tulud-kulud projektita'!D62</f>
        <v>0</v>
      </c>
      <c r="E62" s="11">
        <f>'2. Tulud-kulud projektiga'!E62-'3. Tulud-kulud projektita'!E62</f>
        <v>0</v>
      </c>
      <c r="F62" s="11">
        <f>'2. Tulud-kulud projektiga'!F62-'3. Tulud-kulud projektita'!F62</f>
        <v>0</v>
      </c>
      <c r="G62" s="11">
        <f>'2. Tulud-kulud projektiga'!G62-'3. Tulud-kulud projektita'!G62</f>
        <v>0</v>
      </c>
      <c r="H62" s="11">
        <f>'2. Tulud-kulud projektiga'!H62-'3. Tulud-kulud projektita'!H62</f>
        <v>0</v>
      </c>
      <c r="I62" s="11">
        <f>'2. Tulud-kulud projektiga'!I62-'3. Tulud-kulud projektita'!I62</f>
        <v>0</v>
      </c>
      <c r="J62" s="11">
        <f>'2. Tulud-kulud projektiga'!J62-'3. Tulud-kulud projektita'!J62</f>
        <v>0</v>
      </c>
      <c r="K62" s="11">
        <f>'2. Tulud-kulud projektiga'!K62-'3. Tulud-kulud projektita'!K62</f>
        <v>0</v>
      </c>
      <c r="L62" s="11">
        <f>'2. Tulud-kulud projektiga'!L62-'3. Tulud-kulud projektita'!L62</f>
        <v>0</v>
      </c>
      <c r="M62" s="11">
        <f>'2. Tulud-kulud projektiga'!M62-'3. Tulud-kulud projektita'!M62</f>
        <v>0</v>
      </c>
      <c r="N62" s="11">
        <f>'2. Tulud-kulud projektiga'!N62-'3. Tulud-kulud projektita'!N62</f>
        <v>0</v>
      </c>
      <c r="O62" s="11">
        <f>'2. Tulud-kulud projektiga'!O62-'3. Tulud-kulud projektita'!O62</f>
        <v>0</v>
      </c>
      <c r="P62" s="11">
        <f>'2. Tulud-kulud projektiga'!P62-'3. Tulud-kulud projektita'!P62</f>
        <v>0</v>
      </c>
      <c r="Q62" s="11">
        <f>'2. Tulud-kulud projektiga'!Q62-'3. Tulud-kulud projektita'!Q62</f>
        <v>0</v>
      </c>
      <c r="R62" s="11">
        <f>'2. Tulud-kulud projektiga'!R62-'3. Tulud-kulud projektita'!R62</f>
        <v>0</v>
      </c>
      <c r="S62" s="16"/>
      <c r="T62" s="16"/>
      <c r="U62" s="17"/>
    </row>
    <row r="63" spans="1:21" x14ac:dyDescent="0.25">
      <c r="A63" s="614"/>
      <c r="B63" s="50" t="str">
        <f>'2. Tulud-kulud projektiga'!B63</f>
        <v>Töötaja 6</v>
      </c>
      <c r="C63" s="51" t="s">
        <v>3</v>
      </c>
      <c r="D63" s="11">
        <f>'2. Tulud-kulud projektiga'!D63-'3. Tulud-kulud projektita'!D63</f>
        <v>0</v>
      </c>
      <c r="E63" s="11">
        <f>'2. Tulud-kulud projektiga'!E63-'3. Tulud-kulud projektita'!E63</f>
        <v>0</v>
      </c>
      <c r="F63" s="11">
        <f>'2. Tulud-kulud projektiga'!F63-'3. Tulud-kulud projektita'!F63</f>
        <v>0</v>
      </c>
      <c r="G63" s="11">
        <f>'2. Tulud-kulud projektiga'!G63-'3. Tulud-kulud projektita'!G63</f>
        <v>0</v>
      </c>
      <c r="H63" s="11">
        <f>'2. Tulud-kulud projektiga'!H63-'3. Tulud-kulud projektita'!H63</f>
        <v>0</v>
      </c>
      <c r="I63" s="11">
        <f>'2. Tulud-kulud projektiga'!I63-'3. Tulud-kulud projektita'!I63</f>
        <v>0</v>
      </c>
      <c r="J63" s="11">
        <f>'2. Tulud-kulud projektiga'!J63-'3. Tulud-kulud projektita'!J63</f>
        <v>0</v>
      </c>
      <c r="K63" s="11">
        <f>'2. Tulud-kulud projektiga'!K63-'3. Tulud-kulud projektita'!K63</f>
        <v>0</v>
      </c>
      <c r="L63" s="11">
        <f>'2. Tulud-kulud projektiga'!L63-'3. Tulud-kulud projektita'!L63</f>
        <v>0</v>
      </c>
      <c r="M63" s="11">
        <f>'2. Tulud-kulud projektiga'!M63-'3. Tulud-kulud projektita'!M63</f>
        <v>0</v>
      </c>
      <c r="N63" s="11">
        <f>'2. Tulud-kulud projektiga'!N63-'3. Tulud-kulud projektita'!N63</f>
        <v>0</v>
      </c>
      <c r="O63" s="11">
        <f>'2. Tulud-kulud projektiga'!O63-'3. Tulud-kulud projektita'!O63</f>
        <v>0</v>
      </c>
      <c r="P63" s="11">
        <f>'2. Tulud-kulud projektiga'!P63-'3. Tulud-kulud projektita'!P63</f>
        <v>0</v>
      </c>
      <c r="Q63" s="11">
        <f>'2. Tulud-kulud projektiga'!Q63-'3. Tulud-kulud projektita'!Q63</f>
        <v>0</v>
      </c>
      <c r="R63" s="11">
        <f>'2. Tulud-kulud projektiga'!R63-'3. Tulud-kulud projektita'!R63</f>
        <v>0</v>
      </c>
      <c r="S63" s="16"/>
      <c r="T63" s="16"/>
      <c r="U63" s="17"/>
    </row>
    <row r="64" spans="1:21" x14ac:dyDescent="0.25">
      <c r="A64" s="614"/>
      <c r="B64" s="50" t="str">
        <f>'2. Tulud-kulud projektiga'!B64</f>
        <v>Töötaja 7</v>
      </c>
      <c r="C64" s="51" t="s">
        <v>3</v>
      </c>
      <c r="D64" s="11">
        <f>'2. Tulud-kulud projektiga'!D64-'3. Tulud-kulud projektita'!D64</f>
        <v>0</v>
      </c>
      <c r="E64" s="11">
        <f>'2. Tulud-kulud projektiga'!E64-'3. Tulud-kulud projektita'!E64</f>
        <v>0</v>
      </c>
      <c r="F64" s="11">
        <f>'2. Tulud-kulud projektiga'!F64-'3. Tulud-kulud projektita'!F64</f>
        <v>0</v>
      </c>
      <c r="G64" s="11">
        <f>'2. Tulud-kulud projektiga'!G64-'3. Tulud-kulud projektita'!G64</f>
        <v>0</v>
      </c>
      <c r="H64" s="11">
        <f>'2. Tulud-kulud projektiga'!H64-'3. Tulud-kulud projektita'!H64</f>
        <v>0</v>
      </c>
      <c r="I64" s="11">
        <f>'2. Tulud-kulud projektiga'!I64-'3. Tulud-kulud projektita'!I64</f>
        <v>0</v>
      </c>
      <c r="J64" s="11">
        <f>'2. Tulud-kulud projektiga'!J64-'3. Tulud-kulud projektita'!J64</f>
        <v>0</v>
      </c>
      <c r="K64" s="11">
        <f>'2. Tulud-kulud projektiga'!K64-'3. Tulud-kulud projektita'!K64</f>
        <v>0</v>
      </c>
      <c r="L64" s="11">
        <f>'2. Tulud-kulud projektiga'!L64-'3. Tulud-kulud projektita'!L64</f>
        <v>0</v>
      </c>
      <c r="M64" s="11">
        <f>'2. Tulud-kulud projektiga'!M64-'3. Tulud-kulud projektita'!M64</f>
        <v>0</v>
      </c>
      <c r="N64" s="11">
        <f>'2. Tulud-kulud projektiga'!N64-'3. Tulud-kulud projektita'!N64</f>
        <v>0</v>
      </c>
      <c r="O64" s="11">
        <f>'2. Tulud-kulud projektiga'!O64-'3. Tulud-kulud projektita'!O64</f>
        <v>0</v>
      </c>
      <c r="P64" s="11">
        <f>'2. Tulud-kulud projektiga'!P64-'3. Tulud-kulud projektita'!P64</f>
        <v>0</v>
      </c>
      <c r="Q64" s="11">
        <f>'2. Tulud-kulud projektiga'!Q64-'3. Tulud-kulud projektita'!Q64</f>
        <v>0</v>
      </c>
      <c r="R64" s="11">
        <f>'2. Tulud-kulud projektiga'!R64-'3. Tulud-kulud projektita'!R64</f>
        <v>0</v>
      </c>
      <c r="S64" s="16"/>
      <c r="T64" s="16"/>
      <c r="U64" s="17"/>
    </row>
    <row r="65" spans="1:21" x14ac:dyDescent="0.25">
      <c r="A65" s="614"/>
      <c r="B65" s="50" t="str">
        <f>'2. Tulud-kulud projektiga'!B65</f>
        <v>Töötaja 8</v>
      </c>
      <c r="C65" s="51" t="s">
        <v>3</v>
      </c>
      <c r="D65" s="11">
        <f>'2. Tulud-kulud projektiga'!D65-'3. Tulud-kulud projektita'!D65</f>
        <v>0</v>
      </c>
      <c r="E65" s="11">
        <f>'2. Tulud-kulud projektiga'!E65-'3. Tulud-kulud projektita'!E65</f>
        <v>0</v>
      </c>
      <c r="F65" s="11">
        <f>'2. Tulud-kulud projektiga'!F65-'3. Tulud-kulud projektita'!F65</f>
        <v>0</v>
      </c>
      <c r="G65" s="11">
        <f>'2. Tulud-kulud projektiga'!G65-'3. Tulud-kulud projektita'!G65</f>
        <v>0</v>
      </c>
      <c r="H65" s="11">
        <f>'2. Tulud-kulud projektiga'!H65-'3. Tulud-kulud projektita'!H65</f>
        <v>0</v>
      </c>
      <c r="I65" s="11">
        <f>'2. Tulud-kulud projektiga'!I65-'3. Tulud-kulud projektita'!I65</f>
        <v>0</v>
      </c>
      <c r="J65" s="11">
        <f>'2. Tulud-kulud projektiga'!J65-'3. Tulud-kulud projektita'!J65</f>
        <v>0</v>
      </c>
      <c r="K65" s="11">
        <f>'2. Tulud-kulud projektiga'!K65-'3. Tulud-kulud projektita'!K65</f>
        <v>0</v>
      </c>
      <c r="L65" s="11">
        <f>'2. Tulud-kulud projektiga'!L65-'3. Tulud-kulud projektita'!L65</f>
        <v>0</v>
      </c>
      <c r="M65" s="11">
        <f>'2. Tulud-kulud projektiga'!M65-'3. Tulud-kulud projektita'!M65</f>
        <v>0</v>
      </c>
      <c r="N65" s="11">
        <f>'2. Tulud-kulud projektiga'!N65-'3. Tulud-kulud projektita'!N65</f>
        <v>0</v>
      </c>
      <c r="O65" s="11">
        <f>'2. Tulud-kulud projektiga'!O65-'3. Tulud-kulud projektita'!O65</f>
        <v>0</v>
      </c>
      <c r="P65" s="11">
        <f>'2. Tulud-kulud projektiga'!P65-'3. Tulud-kulud projektita'!P65</f>
        <v>0</v>
      </c>
      <c r="Q65" s="11">
        <f>'2. Tulud-kulud projektiga'!Q65-'3. Tulud-kulud projektita'!Q65</f>
        <v>0</v>
      </c>
      <c r="R65" s="11">
        <f>'2. Tulud-kulud projektiga'!R65-'3. Tulud-kulud projektita'!R65</f>
        <v>0</v>
      </c>
      <c r="S65" s="16"/>
      <c r="T65" s="16"/>
      <c r="U65" s="17"/>
    </row>
    <row r="66" spans="1:21" x14ac:dyDescent="0.25">
      <c r="A66" s="614"/>
      <c r="B66" s="50" t="str">
        <f>'2. Tulud-kulud projektiga'!B66</f>
        <v>Töötaja 9</v>
      </c>
      <c r="C66" s="51" t="s">
        <v>3</v>
      </c>
      <c r="D66" s="11">
        <f>'2. Tulud-kulud projektiga'!D66-'3. Tulud-kulud projektita'!D66</f>
        <v>0</v>
      </c>
      <c r="E66" s="11">
        <f>'2. Tulud-kulud projektiga'!E66-'3. Tulud-kulud projektita'!E66</f>
        <v>0</v>
      </c>
      <c r="F66" s="11">
        <f>'2. Tulud-kulud projektiga'!F66-'3. Tulud-kulud projektita'!F66</f>
        <v>0</v>
      </c>
      <c r="G66" s="11">
        <f>'2. Tulud-kulud projektiga'!G66-'3. Tulud-kulud projektita'!G66</f>
        <v>0</v>
      </c>
      <c r="H66" s="11">
        <f>'2. Tulud-kulud projektiga'!H66-'3. Tulud-kulud projektita'!H66</f>
        <v>0</v>
      </c>
      <c r="I66" s="11">
        <f>'2. Tulud-kulud projektiga'!I66-'3. Tulud-kulud projektita'!I66</f>
        <v>0</v>
      </c>
      <c r="J66" s="11">
        <f>'2. Tulud-kulud projektiga'!J66-'3. Tulud-kulud projektita'!J66</f>
        <v>0</v>
      </c>
      <c r="K66" s="11">
        <f>'2. Tulud-kulud projektiga'!K66-'3. Tulud-kulud projektita'!K66</f>
        <v>0</v>
      </c>
      <c r="L66" s="11">
        <f>'2. Tulud-kulud projektiga'!L66-'3. Tulud-kulud projektita'!L66</f>
        <v>0</v>
      </c>
      <c r="M66" s="11">
        <f>'2. Tulud-kulud projektiga'!M66-'3. Tulud-kulud projektita'!M66</f>
        <v>0</v>
      </c>
      <c r="N66" s="11">
        <f>'2. Tulud-kulud projektiga'!N66-'3. Tulud-kulud projektita'!N66</f>
        <v>0</v>
      </c>
      <c r="O66" s="11">
        <f>'2. Tulud-kulud projektiga'!O66-'3. Tulud-kulud projektita'!O66</f>
        <v>0</v>
      </c>
      <c r="P66" s="11">
        <f>'2. Tulud-kulud projektiga'!P66-'3. Tulud-kulud projektita'!P66</f>
        <v>0</v>
      </c>
      <c r="Q66" s="11">
        <f>'2. Tulud-kulud projektiga'!Q66-'3. Tulud-kulud projektita'!Q66</f>
        <v>0</v>
      </c>
      <c r="R66" s="11">
        <f>'2. Tulud-kulud projektiga'!R66-'3. Tulud-kulud projektita'!R66</f>
        <v>0</v>
      </c>
      <c r="S66" s="16"/>
      <c r="T66" s="16"/>
      <c r="U66" s="17"/>
    </row>
    <row r="67" spans="1:21" x14ac:dyDescent="0.25">
      <c r="A67" s="614"/>
      <c r="B67" s="50" t="str">
        <f>'2. Tulud-kulud projektiga'!B67</f>
        <v>Töötaja 10</v>
      </c>
      <c r="C67" s="51" t="s">
        <v>3</v>
      </c>
      <c r="D67" s="11">
        <f>'2. Tulud-kulud projektiga'!D67-'3. Tulud-kulud projektita'!D67</f>
        <v>0</v>
      </c>
      <c r="E67" s="11">
        <f>'2. Tulud-kulud projektiga'!E67-'3. Tulud-kulud projektita'!E67</f>
        <v>0</v>
      </c>
      <c r="F67" s="11">
        <f>'2. Tulud-kulud projektiga'!F67-'3. Tulud-kulud projektita'!F67</f>
        <v>0</v>
      </c>
      <c r="G67" s="11">
        <f>'2. Tulud-kulud projektiga'!G67-'3. Tulud-kulud projektita'!G67</f>
        <v>0</v>
      </c>
      <c r="H67" s="11">
        <f>'2. Tulud-kulud projektiga'!H67-'3. Tulud-kulud projektita'!H67</f>
        <v>0</v>
      </c>
      <c r="I67" s="11">
        <f>'2. Tulud-kulud projektiga'!I67-'3. Tulud-kulud projektita'!I67</f>
        <v>0</v>
      </c>
      <c r="J67" s="11">
        <f>'2. Tulud-kulud projektiga'!J67-'3. Tulud-kulud projektita'!J67</f>
        <v>0</v>
      </c>
      <c r="K67" s="11">
        <f>'2. Tulud-kulud projektiga'!K67-'3. Tulud-kulud projektita'!K67</f>
        <v>0</v>
      </c>
      <c r="L67" s="11">
        <f>'2. Tulud-kulud projektiga'!L67-'3. Tulud-kulud projektita'!L67</f>
        <v>0</v>
      </c>
      <c r="M67" s="11">
        <f>'2. Tulud-kulud projektiga'!M67-'3. Tulud-kulud projektita'!M67</f>
        <v>0</v>
      </c>
      <c r="N67" s="11">
        <f>'2. Tulud-kulud projektiga'!N67-'3. Tulud-kulud projektita'!N67</f>
        <v>0</v>
      </c>
      <c r="O67" s="11">
        <f>'2. Tulud-kulud projektiga'!O67-'3. Tulud-kulud projektita'!O67</f>
        <v>0</v>
      </c>
      <c r="P67" s="11">
        <f>'2. Tulud-kulud projektiga'!P67-'3. Tulud-kulud projektita'!P67</f>
        <v>0</v>
      </c>
      <c r="Q67" s="11">
        <f>'2. Tulud-kulud projektiga'!Q67-'3. Tulud-kulud projektita'!Q67</f>
        <v>0</v>
      </c>
      <c r="R67" s="11">
        <f>'2. Tulud-kulud projektiga'!R67-'3. Tulud-kulud projektita'!R67</f>
        <v>0</v>
      </c>
      <c r="S67" s="16"/>
      <c r="T67" s="16"/>
      <c r="U67" s="17"/>
    </row>
    <row r="68" spans="1:21" hidden="1" outlineLevel="1" x14ac:dyDescent="0.25">
      <c r="A68" s="614"/>
      <c r="B68" s="50" t="str">
        <f>'2. Tulud-kulud projektiga'!B68</f>
        <v>Töötaja 3 (0,5 ставки)</v>
      </c>
      <c r="C68" s="51" t="s">
        <v>3</v>
      </c>
      <c r="D68" s="11">
        <f>'2. Tulud-kulud projektiga'!D68-'3. Tulud-kulud projektita'!D68</f>
        <v>0</v>
      </c>
      <c r="E68" s="11">
        <f>'2. Tulud-kulud projektiga'!E68-'3. Tulud-kulud projektita'!E68</f>
        <v>0</v>
      </c>
      <c r="F68" s="11">
        <f>'2. Tulud-kulud projektiga'!F68-'3. Tulud-kulud projektita'!F68</f>
        <v>0</v>
      </c>
      <c r="G68" s="11">
        <f>'2. Tulud-kulud projektiga'!G68-'3. Tulud-kulud projektita'!G68</f>
        <v>0</v>
      </c>
      <c r="H68" s="11">
        <f>'2. Tulud-kulud projektiga'!H68-'3. Tulud-kulud projektita'!H68</f>
        <v>0</v>
      </c>
      <c r="I68" s="11">
        <f>'2. Tulud-kulud projektiga'!I68-'3. Tulud-kulud projektita'!I68</f>
        <v>0</v>
      </c>
      <c r="J68" s="11">
        <f>'2. Tulud-kulud projektiga'!J68-'3. Tulud-kulud projektita'!J68</f>
        <v>0</v>
      </c>
      <c r="K68" s="11">
        <f>'2. Tulud-kulud projektiga'!K68-'3. Tulud-kulud projektita'!K68</f>
        <v>0</v>
      </c>
      <c r="L68" s="11">
        <f>'2. Tulud-kulud projektiga'!L68-'3. Tulud-kulud projektita'!L68</f>
        <v>0</v>
      </c>
      <c r="M68" s="11">
        <f>'2. Tulud-kulud projektiga'!M68-'3. Tulud-kulud projektita'!M68</f>
        <v>0</v>
      </c>
      <c r="N68" s="11">
        <f>'2. Tulud-kulud projektiga'!N68-'3. Tulud-kulud projektita'!N68</f>
        <v>0</v>
      </c>
      <c r="O68" s="11">
        <f>'2. Tulud-kulud projektiga'!O68-'3. Tulud-kulud projektita'!O68</f>
        <v>0</v>
      </c>
      <c r="P68" s="11">
        <f>'2. Tulud-kulud projektiga'!P68-'3. Tulud-kulud projektita'!P68</f>
        <v>0</v>
      </c>
      <c r="Q68" s="11">
        <f>'2. Tulud-kulud projektiga'!Q68-'3. Tulud-kulud projektita'!Q68</f>
        <v>0</v>
      </c>
      <c r="R68" s="11">
        <f>'2. Tulud-kulud projektiga'!R68-'3. Tulud-kulud projektita'!R68</f>
        <v>0</v>
      </c>
      <c r="S68" s="16"/>
      <c r="T68" s="16"/>
      <c r="U68" s="17"/>
    </row>
    <row r="69" spans="1:21" hidden="1" outlineLevel="1" x14ac:dyDescent="0.25">
      <c r="A69" s="614"/>
      <c r="B69" s="50" t="str">
        <f>'2. Tulud-kulud projektiga'!B69</f>
        <v>Töötaja 3 (0,5 ставки)</v>
      </c>
      <c r="C69" s="51" t="s">
        <v>3</v>
      </c>
      <c r="D69" s="11">
        <f>'2. Tulud-kulud projektiga'!D69-'3. Tulud-kulud projektita'!D69</f>
        <v>0</v>
      </c>
      <c r="E69" s="11">
        <f>'2. Tulud-kulud projektiga'!E69-'3. Tulud-kulud projektita'!E69</f>
        <v>0</v>
      </c>
      <c r="F69" s="11">
        <f>'2. Tulud-kulud projektiga'!F69-'3. Tulud-kulud projektita'!F69</f>
        <v>0</v>
      </c>
      <c r="G69" s="11">
        <f>'2. Tulud-kulud projektiga'!G69-'3. Tulud-kulud projektita'!G69</f>
        <v>0</v>
      </c>
      <c r="H69" s="11">
        <f>'2. Tulud-kulud projektiga'!H69-'3. Tulud-kulud projektita'!H69</f>
        <v>0</v>
      </c>
      <c r="I69" s="11">
        <f>'2. Tulud-kulud projektiga'!I69-'3. Tulud-kulud projektita'!I69</f>
        <v>0</v>
      </c>
      <c r="J69" s="11">
        <f>'2. Tulud-kulud projektiga'!J69-'3. Tulud-kulud projektita'!J69</f>
        <v>0</v>
      </c>
      <c r="K69" s="11">
        <f>'2. Tulud-kulud projektiga'!K69-'3. Tulud-kulud projektita'!K69</f>
        <v>0</v>
      </c>
      <c r="L69" s="11">
        <f>'2. Tulud-kulud projektiga'!L69-'3. Tulud-kulud projektita'!L69</f>
        <v>0</v>
      </c>
      <c r="M69" s="11">
        <f>'2. Tulud-kulud projektiga'!M69-'3. Tulud-kulud projektita'!M69</f>
        <v>0</v>
      </c>
      <c r="N69" s="11">
        <f>'2. Tulud-kulud projektiga'!N69-'3. Tulud-kulud projektita'!N69</f>
        <v>0</v>
      </c>
      <c r="O69" s="11">
        <f>'2. Tulud-kulud projektiga'!O69-'3. Tulud-kulud projektita'!O69</f>
        <v>0</v>
      </c>
      <c r="P69" s="11">
        <f>'2. Tulud-kulud projektiga'!P69-'3. Tulud-kulud projektita'!P69</f>
        <v>0</v>
      </c>
      <c r="Q69" s="11">
        <f>'2. Tulud-kulud projektiga'!Q69-'3. Tulud-kulud projektita'!Q69</f>
        <v>0</v>
      </c>
      <c r="R69" s="11">
        <f>'2. Tulud-kulud projektiga'!R69-'3. Tulud-kulud projektita'!R69</f>
        <v>0</v>
      </c>
      <c r="S69" s="16"/>
      <c r="T69" s="16"/>
      <c r="U69" s="17"/>
    </row>
    <row r="70" spans="1:21" hidden="1" outlineLevel="1" x14ac:dyDescent="0.25">
      <c r="A70" s="614"/>
      <c r="B70" s="50" t="str">
        <f>'2. Tulud-kulud projektiga'!B70</f>
        <v>Töötaja 4 (0,5 ставки)</v>
      </c>
      <c r="C70" s="51" t="s">
        <v>3</v>
      </c>
      <c r="D70" s="11">
        <f>'2. Tulud-kulud projektiga'!D70-'3. Tulud-kulud projektita'!D70</f>
        <v>0</v>
      </c>
      <c r="E70" s="11">
        <f>'2. Tulud-kulud projektiga'!E70-'3. Tulud-kulud projektita'!E70</f>
        <v>0</v>
      </c>
      <c r="F70" s="11">
        <f>'2. Tulud-kulud projektiga'!F70-'3. Tulud-kulud projektita'!F70</f>
        <v>0</v>
      </c>
      <c r="G70" s="11">
        <f>'2. Tulud-kulud projektiga'!G70-'3. Tulud-kulud projektita'!G70</f>
        <v>0</v>
      </c>
      <c r="H70" s="11">
        <f>'2. Tulud-kulud projektiga'!H70-'3. Tulud-kulud projektita'!H70</f>
        <v>0</v>
      </c>
      <c r="I70" s="11">
        <f>'2. Tulud-kulud projektiga'!I70-'3. Tulud-kulud projektita'!I70</f>
        <v>0</v>
      </c>
      <c r="J70" s="11">
        <f>'2. Tulud-kulud projektiga'!J70-'3. Tulud-kulud projektita'!J70</f>
        <v>0</v>
      </c>
      <c r="K70" s="11">
        <f>'2. Tulud-kulud projektiga'!K70-'3. Tulud-kulud projektita'!K70</f>
        <v>0</v>
      </c>
      <c r="L70" s="11">
        <f>'2. Tulud-kulud projektiga'!L70-'3. Tulud-kulud projektita'!L70</f>
        <v>0</v>
      </c>
      <c r="M70" s="11">
        <f>'2. Tulud-kulud projektiga'!M70-'3. Tulud-kulud projektita'!M70</f>
        <v>0</v>
      </c>
      <c r="N70" s="11">
        <f>'2. Tulud-kulud projektiga'!N70-'3. Tulud-kulud projektita'!N70</f>
        <v>0</v>
      </c>
      <c r="O70" s="11">
        <f>'2. Tulud-kulud projektiga'!O70-'3. Tulud-kulud projektita'!O70</f>
        <v>0</v>
      </c>
      <c r="P70" s="11">
        <f>'2. Tulud-kulud projektiga'!P70-'3. Tulud-kulud projektita'!P70</f>
        <v>0</v>
      </c>
      <c r="Q70" s="11">
        <f>'2. Tulud-kulud projektiga'!Q70-'3. Tulud-kulud projektita'!Q70</f>
        <v>0</v>
      </c>
      <c r="R70" s="11">
        <f>'2. Tulud-kulud projektiga'!R70-'3. Tulud-kulud projektita'!R70</f>
        <v>0</v>
      </c>
      <c r="S70" s="16"/>
      <c r="T70" s="16"/>
      <c r="U70" s="17"/>
    </row>
    <row r="71" spans="1:21" hidden="1" outlineLevel="1" x14ac:dyDescent="0.25">
      <c r="A71" s="614"/>
      <c r="B71" s="50" t="str">
        <f>'2. Tulud-kulud projektiga'!B71</f>
        <v>Töötaja 14</v>
      </c>
      <c r="C71" s="51" t="s">
        <v>3</v>
      </c>
      <c r="D71" s="11">
        <f>'2. Tulud-kulud projektiga'!D71-'3. Tulud-kulud projektita'!D71</f>
        <v>0</v>
      </c>
      <c r="E71" s="11">
        <f>'2. Tulud-kulud projektiga'!E71-'3. Tulud-kulud projektita'!E71</f>
        <v>0</v>
      </c>
      <c r="F71" s="11">
        <f>'2. Tulud-kulud projektiga'!F71-'3. Tulud-kulud projektita'!F71</f>
        <v>0</v>
      </c>
      <c r="G71" s="11">
        <f>'2. Tulud-kulud projektiga'!G71-'3. Tulud-kulud projektita'!G71</f>
        <v>0</v>
      </c>
      <c r="H71" s="11">
        <f>'2. Tulud-kulud projektiga'!H71-'3. Tulud-kulud projektita'!H71</f>
        <v>0</v>
      </c>
      <c r="I71" s="11">
        <f>'2. Tulud-kulud projektiga'!I71-'3. Tulud-kulud projektita'!I71</f>
        <v>0</v>
      </c>
      <c r="J71" s="11">
        <f>'2. Tulud-kulud projektiga'!J71-'3. Tulud-kulud projektita'!J71</f>
        <v>0</v>
      </c>
      <c r="K71" s="11">
        <f>'2. Tulud-kulud projektiga'!K71-'3. Tulud-kulud projektita'!K71</f>
        <v>0</v>
      </c>
      <c r="L71" s="11">
        <f>'2. Tulud-kulud projektiga'!L71-'3. Tulud-kulud projektita'!L71</f>
        <v>0</v>
      </c>
      <c r="M71" s="11">
        <f>'2. Tulud-kulud projektiga'!M71-'3. Tulud-kulud projektita'!M71</f>
        <v>0</v>
      </c>
      <c r="N71" s="11">
        <f>'2. Tulud-kulud projektiga'!N71-'3. Tulud-kulud projektita'!N71</f>
        <v>0</v>
      </c>
      <c r="O71" s="11">
        <f>'2. Tulud-kulud projektiga'!O71-'3. Tulud-kulud projektita'!O71</f>
        <v>0</v>
      </c>
      <c r="P71" s="11">
        <f>'2. Tulud-kulud projektiga'!P71-'3. Tulud-kulud projektita'!P71</f>
        <v>0</v>
      </c>
      <c r="Q71" s="11">
        <f>'2. Tulud-kulud projektiga'!Q71-'3. Tulud-kulud projektita'!Q71</f>
        <v>0</v>
      </c>
      <c r="R71" s="11">
        <f>'2. Tulud-kulud projektiga'!R71-'3. Tulud-kulud projektita'!R71</f>
        <v>0</v>
      </c>
      <c r="S71" s="16"/>
      <c r="T71" s="16"/>
      <c r="U71" s="17"/>
    </row>
    <row r="72" spans="1:21" hidden="1" outlineLevel="1" x14ac:dyDescent="0.25">
      <c r="A72" s="614"/>
      <c r="B72" s="50" t="str">
        <f>'2. Tulud-kulud projektiga'!B72</f>
        <v>Töötaja 15</v>
      </c>
      <c r="C72" s="51" t="s">
        <v>3</v>
      </c>
      <c r="D72" s="11">
        <f>'2. Tulud-kulud projektiga'!D72-'3. Tulud-kulud projektita'!D72</f>
        <v>0</v>
      </c>
      <c r="E72" s="11">
        <f>'2. Tulud-kulud projektiga'!E72-'3. Tulud-kulud projektita'!E72</f>
        <v>0</v>
      </c>
      <c r="F72" s="11">
        <f>'2. Tulud-kulud projektiga'!F72-'3. Tulud-kulud projektita'!F72</f>
        <v>0</v>
      </c>
      <c r="G72" s="11">
        <f>'2. Tulud-kulud projektiga'!G72-'3. Tulud-kulud projektita'!G72</f>
        <v>0</v>
      </c>
      <c r="H72" s="11">
        <f>'2. Tulud-kulud projektiga'!H72-'3. Tulud-kulud projektita'!H72</f>
        <v>0</v>
      </c>
      <c r="I72" s="11">
        <f>'2. Tulud-kulud projektiga'!I72-'3. Tulud-kulud projektita'!I72</f>
        <v>0</v>
      </c>
      <c r="J72" s="11">
        <f>'2. Tulud-kulud projektiga'!J72-'3. Tulud-kulud projektita'!J72</f>
        <v>0</v>
      </c>
      <c r="K72" s="11">
        <f>'2. Tulud-kulud projektiga'!K72-'3. Tulud-kulud projektita'!K72</f>
        <v>0</v>
      </c>
      <c r="L72" s="11">
        <f>'2. Tulud-kulud projektiga'!L72-'3. Tulud-kulud projektita'!L72</f>
        <v>0</v>
      </c>
      <c r="M72" s="11">
        <f>'2. Tulud-kulud projektiga'!M72-'3. Tulud-kulud projektita'!M72</f>
        <v>0</v>
      </c>
      <c r="N72" s="11">
        <f>'2. Tulud-kulud projektiga'!N72-'3. Tulud-kulud projektita'!N72</f>
        <v>0</v>
      </c>
      <c r="O72" s="11">
        <f>'2. Tulud-kulud projektiga'!O72-'3. Tulud-kulud projektita'!O72</f>
        <v>0</v>
      </c>
      <c r="P72" s="11">
        <f>'2. Tulud-kulud projektiga'!P72-'3. Tulud-kulud projektita'!P72</f>
        <v>0</v>
      </c>
      <c r="Q72" s="11">
        <f>'2. Tulud-kulud projektiga'!Q72-'3. Tulud-kulud projektita'!Q72</f>
        <v>0</v>
      </c>
      <c r="R72" s="11">
        <f>'2. Tulud-kulud projektiga'!R72-'3. Tulud-kulud projektita'!R72</f>
        <v>0</v>
      </c>
      <c r="S72" s="16"/>
      <c r="T72" s="16"/>
      <c r="U72" s="17"/>
    </row>
    <row r="73" spans="1:21" hidden="1" outlineLevel="1" x14ac:dyDescent="0.25">
      <c r="A73" s="614"/>
      <c r="B73" s="50" t="str">
        <f>'2. Tulud-kulud projektiga'!B73</f>
        <v>Töötaja 16</v>
      </c>
      <c r="C73" s="51" t="s">
        <v>3</v>
      </c>
      <c r="D73" s="11">
        <f>'2. Tulud-kulud projektiga'!D73-'3. Tulud-kulud projektita'!D73</f>
        <v>0</v>
      </c>
      <c r="E73" s="11">
        <f>'2. Tulud-kulud projektiga'!E73-'3. Tulud-kulud projektita'!E73</f>
        <v>0</v>
      </c>
      <c r="F73" s="11">
        <f>'2. Tulud-kulud projektiga'!F73-'3. Tulud-kulud projektita'!F73</f>
        <v>0</v>
      </c>
      <c r="G73" s="11">
        <f>'2. Tulud-kulud projektiga'!G73-'3. Tulud-kulud projektita'!G73</f>
        <v>0</v>
      </c>
      <c r="H73" s="11">
        <f>'2. Tulud-kulud projektiga'!H73-'3. Tulud-kulud projektita'!H73</f>
        <v>0</v>
      </c>
      <c r="I73" s="11">
        <f>'2. Tulud-kulud projektiga'!I73-'3. Tulud-kulud projektita'!I73</f>
        <v>0</v>
      </c>
      <c r="J73" s="11">
        <f>'2. Tulud-kulud projektiga'!J73-'3. Tulud-kulud projektita'!J73</f>
        <v>0</v>
      </c>
      <c r="K73" s="11">
        <f>'2. Tulud-kulud projektiga'!K73-'3. Tulud-kulud projektita'!K73</f>
        <v>0</v>
      </c>
      <c r="L73" s="11">
        <f>'2. Tulud-kulud projektiga'!L73-'3. Tulud-kulud projektita'!L73</f>
        <v>0</v>
      </c>
      <c r="M73" s="11">
        <f>'2. Tulud-kulud projektiga'!M73-'3. Tulud-kulud projektita'!M73</f>
        <v>0</v>
      </c>
      <c r="N73" s="11">
        <f>'2. Tulud-kulud projektiga'!N73-'3. Tulud-kulud projektita'!N73</f>
        <v>0</v>
      </c>
      <c r="O73" s="11">
        <f>'2. Tulud-kulud projektiga'!O73-'3. Tulud-kulud projektita'!O73</f>
        <v>0</v>
      </c>
      <c r="P73" s="11">
        <f>'2. Tulud-kulud projektiga'!P73-'3. Tulud-kulud projektita'!P73</f>
        <v>0</v>
      </c>
      <c r="Q73" s="11">
        <f>'2. Tulud-kulud projektiga'!Q73-'3. Tulud-kulud projektita'!Q73</f>
        <v>0</v>
      </c>
      <c r="R73" s="11">
        <f>'2. Tulud-kulud projektiga'!R73-'3. Tulud-kulud projektita'!R73</f>
        <v>0</v>
      </c>
      <c r="S73" s="16"/>
      <c r="T73" s="16"/>
      <c r="U73" s="17"/>
    </row>
    <row r="74" spans="1:21" hidden="1" outlineLevel="1" x14ac:dyDescent="0.25">
      <c r="A74" s="614"/>
      <c r="B74" s="50" t="str">
        <f>'2. Tulud-kulud projektiga'!B74</f>
        <v>Töötaja 17</v>
      </c>
      <c r="C74" s="51" t="s">
        <v>3</v>
      </c>
      <c r="D74" s="11">
        <f>'2. Tulud-kulud projektiga'!D74-'3. Tulud-kulud projektita'!D74</f>
        <v>0</v>
      </c>
      <c r="E74" s="11">
        <f>'2. Tulud-kulud projektiga'!E74-'3. Tulud-kulud projektita'!E74</f>
        <v>0</v>
      </c>
      <c r="F74" s="11">
        <f>'2. Tulud-kulud projektiga'!F74-'3. Tulud-kulud projektita'!F74</f>
        <v>0</v>
      </c>
      <c r="G74" s="11">
        <f>'2. Tulud-kulud projektiga'!G74-'3. Tulud-kulud projektita'!G74</f>
        <v>0</v>
      </c>
      <c r="H74" s="11">
        <f>'2. Tulud-kulud projektiga'!H74-'3. Tulud-kulud projektita'!H74</f>
        <v>0</v>
      </c>
      <c r="I74" s="11">
        <f>'2. Tulud-kulud projektiga'!I74-'3. Tulud-kulud projektita'!I74</f>
        <v>0</v>
      </c>
      <c r="J74" s="11">
        <f>'2. Tulud-kulud projektiga'!J74-'3. Tulud-kulud projektita'!J74</f>
        <v>0</v>
      </c>
      <c r="K74" s="11">
        <f>'2. Tulud-kulud projektiga'!K74-'3. Tulud-kulud projektita'!K74</f>
        <v>0</v>
      </c>
      <c r="L74" s="11">
        <f>'2. Tulud-kulud projektiga'!L74-'3. Tulud-kulud projektita'!L74</f>
        <v>0</v>
      </c>
      <c r="M74" s="11">
        <f>'2. Tulud-kulud projektiga'!M74-'3. Tulud-kulud projektita'!M74</f>
        <v>0</v>
      </c>
      <c r="N74" s="11">
        <f>'2. Tulud-kulud projektiga'!N74-'3. Tulud-kulud projektita'!N74</f>
        <v>0</v>
      </c>
      <c r="O74" s="11">
        <f>'2. Tulud-kulud projektiga'!O74-'3. Tulud-kulud projektita'!O74</f>
        <v>0</v>
      </c>
      <c r="P74" s="11">
        <f>'2. Tulud-kulud projektiga'!P74-'3. Tulud-kulud projektita'!P74</f>
        <v>0</v>
      </c>
      <c r="Q74" s="11">
        <f>'2. Tulud-kulud projektiga'!Q74-'3. Tulud-kulud projektita'!Q74</f>
        <v>0</v>
      </c>
      <c r="R74" s="11">
        <f>'2. Tulud-kulud projektiga'!R74-'3. Tulud-kulud projektita'!R74</f>
        <v>0</v>
      </c>
      <c r="S74" s="16"/>
      <c r="T74" s="16"/>
      <c r="U74" s="17"/>
    </row>
    <row r="75" spans="1:21" hidden="1" outlineLevel="1" x14ac:dyDescent="0.25">
      <c r="A75" s="614"/>
      <c r="B75" s="50" t="str">
        <f>'2. Tulud-kulud projektiga'!B75</f>
        <v>Töötaja 18</v>
      </c>
      <c r="C75" s="51" t="s">
        <v>3</v>
      </c>
      <c r="D75" s="11">
        <f>'2. Tulud-kulud projektiga'!D75-'3. Tulud-kulud projektita'!D75</f>
        <v>0</v>
      </c>
      <c r="E75" s="11">
        <f>'2. Tulud-kulud projektiga'!E75-'3. Tulud-kulud projektita'!E75</f>
        <v>0</v>
      </c>
      <c r="F75" s="11">
        <f>'2. Tulud-kulud projektiga'!F75-'3. Tulud-kulud projektita'!F75</f>
        <v>0</v>
      </c>
      <c r="G75" s="11">
        <f>'2. Tulud-kulud projektiga'!G75-'3. Tulud-kulud projektita'!G75</f>
        <v>0</v>
      </c>
      <c r="H75" s="11">
        <f>'2. Tulud-kulud projektiga'!H75-'3. Tulud-kulud projektita'!H75</f>
        <v>0</v>
      </c>
      <c r="I75" s="11">
        <f>'2. Tulud-kulud projektiga'!I75-'3. Tulud-kulud projektita'!I75</f>
        <v>0</v>
      </c>
      <c r="J75" s="11">
        <f>'2. Tulud-kulud projektiga'!J75-'3. Tulud-kulud projektita'!J75</f>
        <v>0</v>
      </c>
      <c r="K75" s="11">
        <f>'2. Tulud-kulud projektiga'!K75-'3. Tulud-kulud projektita'!K75</f>
        <v>0</v>
      </c>
      <c r="L75" s="11">
        <f>'2. Tulud-kulud projektiga'!L75-'3. Tulud-kulud projektita'!L75</f>
        <v>0</v>
      </c>
      <c r="M75" s="11">
        <f>'2. Tulud-kulud projektiga'!M75-'3. Tulud-kulud projektita'!M75</f>
        <v>0</v>
      </c>
      <c r="N75" s="11">
        <f>'2. Tulud-kulud projektiga'!N75-'3. Tulud-kulud projektita'!N75</f>
        <v>0</v>
      </c>
      <c r="O75" s="11">
        <f>'2. Tulud-kulud projektiga'!O75-'3. Tulud-kulud projektita'!O75</f>
        <v>0</v>
      </c>
      <c r="P75" s="11">
        <f>'2. Tulud-kulud projektiga'!P75-'3. Tulud-kulud projektita'!P75</f>
        <v>0</v>
      </c>
      <c r="Q75" s="11">
        <f>'2. Tulud-kulud projektiga'!Q75-'3. Tulud-kulud projektita'!Q75</f>
        <v>0</v>
      </c>
      <c r="R75" s="11">
        <f>'2. Tulud-kulud projektiga'!R75-'3. Tulud-kulud projektita'!R75</f>
        <v>0</v>
      </c>
      <c r="S75" s="16"/>
      <c r="T75" s="16"/>
      <c r="U75" s="17"/>
    </row>
    <row r="76" spans="1:21" hidden="1" outlineLevel="1" x14ac:dyDescent="0.25">
      <c r="A76" s="614"/>
      <c r="B76" s="50" t="str">
        <f>'2. Tulud-kulud projektiga'!B76</f>
        <v>Töötaja 19</v>
      </c>
      <c r="C76" s="51" t="s">
        <v>3</v>
      </c>
      <c r="D76" s="11">
        <f>'2. Tulud-kulud projektiga'!D76-'3. Tulud-kulud projektita'!D76</f>
        <v>0</v>
      </c>
      <c r="E76" s="11">
        <f>'2. Tulud-kulud projektiga'!E76-'3. Tulud-kulud projektita'!E76</f>
        <v>0</v>
      </c>
      <c r="F76" s="11">
        <f>'2. Tulud-kulud projektiga'!F76-'3. Tulud-kulud projektita'!F76</f>
        <v>0</v>
      </c>
      <c r="G76" s="11">
        <f>'2. Tulud-kulud projektiga'!G76-'3. Tulud-kulud projektita'!G76</f>
        <v>0</v>
      </c>
      <c r="H76" s="11">
        <f>'2. Tulud-kulud projektiga'!H76-'3. Tulud-kulud projektita'!H76</f>
        <v>0</v>
      </c>
      <c r="I76" s="11">
        <f>'2. Tulud-kulud projektiga'!I76-'3. Tulud-kulud projektita'!I76</f>
        <v>0</v>
      </c>
      <c r="J76" s="11">
        <f>'2. Tulud-kulud projektiga'!J76-'3. Tulud-kulud projektita'!J76</f>
        <v>0</v>
      </c>
      <c r="K76" s="11">
        <f>'2. Tulud-kulud projektiga'!K76-'3. Tulud-kulud projektita'!K76</f>
        <v>0</v>
      </c>
      <c r="L76" s="11">
        <f>'2. Tulud-kulud projektiga'!L76-'3. Tulud-kulud projektita'!L76</f>
        <v>0</v>
      </c>
      <c r="M76" s="11">
        <f>'2. Tulud-kulud projektiga'!M76-'3. Tulud-kulud projektita'!M76</f>
        <v>0</v>
      </c>
      <c r="N76" s="11">
        <f>'2. Tulud-kulud projektiga'!N76-'3. Tulud-kulud projektita'!N76</f>
        <v>0</v>
      </c>
      <c r="O76" s="11">
        <f>'2. Tulud-kulud projektiga'!O76-'3. Tulud-kulud projektita'!O76</f>
        <v>0</v>
      </c>
      <c r="P76" s="11">
        <f>'2. Tulud-kulud projektiga'!P76-'3. Tulud-kulud projektita'!P76</f>
        <v>0</v>
      </c>
      <c r="Q76" s="11">
        <f>'2. Tulud-kulud projektiga'!Q76-'3. Tulud-kulud projektita'!Q76</f>
        <v>0</v>
      </c>
      <c r="R76" s="11">
        <f>'2. Tulud-kulud projektiga'!R76-'3. Tulud-kulud projektita'!R76</f>
        <v>0</v>
      </c>
      <c r="S76" s="16"/>
      <c r="T76" s="16"/>
      <c r="U76" s="17"/>
    </row>
    <row r="77" spans="1:21" hidden="1" outlineLevel="1" x14ac:dyDescent="0.25">
      <c r="A77" s="614"/>
      <c r="B77" s="50" t="str">
        <f>'2. Tulud-kulud projektiga'!B77</f>
        <v>Töötaja 20</v>
      </c>
      <c r="C77" s="51" t="s">
        <v>3</v>
      </c>
      <c r="D77" s="11">
        <f>'2. Tulud-kulud projektiga'!D77-'3. Tulud-kulud projektita'!D77</f>
        <v>0</v>
      </c>
      <c r="E77" s="11">
        <f>'2. Tulud-kulud projektiga'!E77-'3. Tulud-kulud projektita'!E77</f>
        <v>0</v>
      </c>
      <c r="F77" s="11">
        <f>'2. Tulud-kulud projektiga'!F77-'3. Tulud-kulud projektita'!F77</f>
        <v>0</v>
      </c>
      <c r="G77" s="11">
        <f>'2. Tulud-kulud projektiga'!G77-'3. Tulud-kulud projektita'!G77</f>
        <v>0</v>
      </c>
      <c r="H77" s="11">
        <f>'2. Tulud-kulud projektiga'!H77-'3. Tulud-kulud projektita'!H77</f>
        <v>0</v>
      </c>
      <c r="I77" s="11">
        <f>'2. Tulud-kulud projektiga'!I77-'3. Tulud-kulud projektita'!I77</f>
        <v>0</v>
      </c>
      <c r="J77" s="11">
        <f>'2. Tulud-kulud projektiga'!J77-'3. Tulud-kulud projektita'!J77</f>
        <v>0</v>
      </c>
      <c r="K77" s="11">
        <f>'2. Tulud-kulud projektiga'!K77-'3. Tulud-kulud projektita'!K77</f>
        <v>0</v>
      </c>
      <c r="L77" s="11">
        <f>'2. Tulud-kulud projektiga'!L77-'3. Tulud-kulud projektita'!L77</f>
        <v>0</v>
      </c>
      <c r="M77" s="11">
        <f>'2. Tulud-kulud projektiga'!M77-'3. Tulud-kulud projektita'!M77</f>
        <v>0</v>
      </c>
      <c r="N77" s="11">
        <f>'2. Tulud-kulud projektiga'!N77-'3. Tulud-kulud projektita'!N77</f>
        <v>0</v>
      </c>
      <c r="O77" s="11">
        <f>'2. Tulud-kulud projektiga'!O77-'3. Tulud-kulud projektita'!O77</f>
        <v>0</v>
      </c>
      <c r="P77" s="11">
        <f>'2. Tulud-kulud projektiga'!P77-'3. Tulud-kulud projektita'!P77</f>
        <v>0</v>
      </c>
      <c r="Q77" s="11">
        <f>'2. Tulud-kulud projektiga'!Q77-'3. Tulud-kulud projektita'!Q77</f>
        <v>0</v>
      </c>
      <c r="R77" s="11">
        <f>'2. Tulud-kulud projektiga'!R77-'3. Tulud-kulud projektita'!R77</f>
        <v>0</v>
      </c>
      <c r="S77" s="16"/>
      <c r="T77" s="16"/>
      <c r="U77" s="17"/>
    </row>
    <row r="78" spans="1:21" collapsed="1" x14ac:dyDescent="0.25">
      <c r="A78" s="614"/>
      <c r="B78" s="50" t="s">
        <v>27</v>
      </c>
      <c r="C78" s="51" t="s">
        <v>3</v>
      </c>
      <c r="D78" s="56">
        <f>'2. Tulud-kulud projektiga'!D78-'3. Tulud-kulud projektita'!D78</f>
        <v>0</v>
      </c>
      <c r="E78" s="56">
        <f>'2. Tulud-kulud projektiga'!E78-'3. Tulud-kulud projektita'!E78</f>
        <v>0</v>
      </c>
      <c r="F78" s="56">
        <f>'2. Tulud-kulud projektiga'!F78-'3. Tulud-kulud projektita'!F78</f>
        <v>24000</v>
      </c>
      <c r="G78" s="56">
        <f>'2. Tulud-kulud projektiga'!G78-'3. Tulud-kulud projektita'!G78</f>
        <v>34800</v>
      </c>
      <c r="H78" s="56">
        <f>'2. Tulud-kulud projektiga'!H78-'3. Tulud-kulud projektita'!H78</f>
        <v>48000</v>
      </c>
      <c r="I78" s="56">
        <f>'2. Tulud-kulud projektiga'!I78-'3. Tulud-kulud projektita'!I78</f>
        <v>57000</v>
      </c>
      <c r="J78" s="56">
        <f>'2. Tulud-kulud projektiga'!J78-'3. Tulud-kulud projektita'!J78</f>
        <v>57000</v>
      </c>
      <c r="K78" s="56">
        <f>'2. Tulud-kulud projektiga'!K78-'3. Tulud-kulud projektita'!K78</f>
        <v>57000</v>
      </c>
      <c r="L78" s="56">
        <f>'2. Tulud-kulud projektiga'!L78-'3. Tulud-kulud projektita'!L78</f>
        <v>57000</v>
      </c>
      <c r="M78" s="56">
        <f>'2. Tulud-kulud projektiga'!M78-'3. Tulud-kulud projektita'!M78</f>
        <v>57000</v>
      </c>
      <c r="N78" s="56">
        <f>'2. Tulud-kulud projektiga'!N78-'3. Tulud-kulud projektita'!N78</f>
        <v>57000</v>
      </c>
      <c r="O78" s="56">
        <f>'2. Tulud-kulud projektiga'!O78-'3. Tulud-kulud projektita'!O78</f>
        <v>57000</v>
      </c>
      <c r="P78" s="56">
        <f>'2. Tulud-kulud projektiga'!P78-'3. Tulud-kulud projektita'!P78</f>
        <v>57000</v>
      </c>
      <c r="Q78" s="56">
        <f>'2. Tulud-kulud projektiga'!Q78-'3. Tulud-kulud projektita'!Q78</f>
        <v>57000</v>
      </c>
      <c r="R78" s="56">
        <f>'2. Tulud-kulud projektiga'!R78-'3. Tulud-kulud projektita'!R78</f>
        <v>57000</v>
      </c>
      <c r="S78" s="16"/>
      <c r="T78" s="16"/>
      <c r="U78" s="17"/>
    </row>
    <row r="79" spans="1:21" x14ac:dyDescent="0.25">
      <c r="A79" s="614"/>
      <c r="B79" s="50" t="s">
        <v>26</v>
      </c>
      <c r="C79" s="55"/>
      <c r="D79" s="56">
        <f>'2. Tulud-kulud projektiga'!D79-'3. Tulud-kulud projektita'!D79</f>
        <v>0</v>
      </c>
      <c r="E79" s="56">
        <f>'2. Tulud-kulud projektiga'!E79-'3. Tulud-kulud projektita'!E79</f>
        <v>0</v>
      </c>
      <c r="F79" s="56">
        <f>'2. Tulud-kulud projektiga'!F79-'3. Tulud-kulud projektita'!F79</f>
        <v>8112.0000000000009</v>
      </c>
      <c r="G79" s="56">
        <f>'2. Tulud-kulud projektiga'!G79-'3. Tulud-kulud projektita'!G79</f>
        <v>11762.400000000001</v>
      </c>
      <c r="H79" s="56">
        <f>'2. Tulud-kulud projektiga'!H79-'3. Tulud-kulud projektita'!H79</f>
        <v>16224.000000000002</v>
      </c>
      <c r="I79" s="56">
        <f>'2. Tulud-kulud projektiga'!I79-'3. Tulud-kulud projektita'!I79</f>
        <v>19266</v>
      </c>
      <c r="J79" s="56">
        <f>'2. Tulud-kulud projektiga'!J79-'3. Tulud-kulud projektita'!J79</f>
        <v>19266</v>
      </c>
      <c r="K79" s="56">
        <f>'2. Tulud-kulud projektiga'!K79-'3. Tulud-kulud projektita'!K79</f>
        <v>19266</v>
      </c>
      <c r="L79" s="56">
        <f>'2. Tulud-kulud projektiga'!L79-'3. Tulud-kulud projektita'!L79</f>
        <v>19266</v>
      </c>
      <c r="M79" s="56">
        <f>'2. Tulud-kulud projektiga'!M79-'3. Tulud-kulud projektita'!M79</f>
        <v>19266</v>
      </c>
      <c r="N79" s="56">
        <f>'2. Tulud-kulud projektiga'!N79-'3. Tulud-kulud projektita'!N79</f>
        <v>19266</v>
      </c>
      <c r="O79" s="56">
        <f>'2. Tulud-kulud projektiga'!O79-'3. Tulud-kulud projektita'!O79</f>
        <v>19266</v>
      </c>
      <c r="P79" s="56">
        <f>'2. Tulud-kulud projektiga'!P79-'3. Tulud-kulud projektita'!P79</f>
        <v>19266</v>
      </c>
      <c r="Q79" s="56">
        <f>'2. Tulud-kulud projektiga'!Q79-'3. Tulud-kulud projektita'!Q79</f>
        <v>19266</v>
      </c>
      <c r="R79" s="56">
        <f>'2. Tulud-kulud projektiga'!R79-'3. Tulud-kulud projektita'!R79</f>
        <v>19266</v>
      </c>
      <c r="S79" s="16"/>
      <c r="T79" s="16"/>
      <c r="U79" s="17"/>
    </row>
    <row r="80" spans="1:21" x14ac:dyDescent="0.25">
      <c r="A80" s="615" t="s">
        <v>28</v>
      </c>
      <c r="B80" s="616"/>
      <c r="C80" s="49"/>
      <c r="D80" s="59">
        <f>'2. Tulud-kulud projektiga'!D80-'3. Tulud-kulud projektita'!D80</f>
        <v>0</v>
      </c>
      <c r="E80" s="59">
        <f>'2. Tulud-kulud projektiga'!E80-'3. Tulud-kulud projektita'!E80</f>
        <v>0</v>
      </c>
      <c r="F80" s="59">
        <f>'2. Tulud-kulud projektiga'!F80-'3. Tulud-kulud projektita'!F80</f>
        <v>32112</v>
      </c>
      <c r="G80" s="59">
        <f>'2. Tulud-kulud projektiga'!G80-'3. Tulud-kulud projektita'!G80</f>
        <v>46562.400000000001</v>
      </c>
      <c r="H80" s="59">
        <f>'2. Tulud-kulud projektiga'!H80-'3. Tulud-kulud projektita'!H80</f>
        <v>64224</v>
      </c>
      <c r="I80" s="59">
        <f>'2. Tulud-kulud projektiga'!I80-'3. Tulud-kulud projektita'!I80</f>
        <v>76266</v>
      </c>
      <c r="J80" s="59">
        <f>'2. Tulud-kulud projektiga'!J80-'3. Tulud-kulud projektita'!J80</f>
        <v>76266</v>
      </c>
      <c r="K80" s="59">
        <f>'2. Tulud-kulud projektiga'!K80-'3. Tulud-kulud projektita'!K80</f>
        <v>76266</v>
      </c>
      <c r="L80" s="59">
        <f>'2. Tulud-kulud projektiga'!L80-'3. Tulud-kulud projektita'!L80</f>
        <v>76266</v>
      </c>
      <c r="M80" s="59">
        <f>'2. Tulud-kulud projektiga'!M80-'3. Tulud-kulud projektita'!M80</f>
        <v>76266</v>
      </c>
      <c r="N80" s="59">
        <f>'2. Tulud-kulud projektiga'!N80-'3. Tulud-kulud projektita'!N80</f>
        <v>76266</v>
      </c>
      <c r="O80" s="59">
        <f>'2. Tulud-kulud projektiga'!O80-'3. Tulud-kulud projektita'!O80</f>
        <v>76266</v>
      </c>
      <c r="P80" s="59">
        <f>'2. Tulud-kulud projektiga'!P80-'3. Tulud-kulud projektita'!P80</f>
        <v>76266</v>
      </c>
      <c r="Q80" s="59">
        <f>'2. Tulud-kulud projektiga'!Q80-'3. Tulud-kulud projektita'!Q80</f>
        <v>76266</v>
      </c>
      <c r="R80" s="59">
        <f>'2. Tulud-kulud projektiga'!R80-'3. Tulud-kulud projektita'!R80</f>
        <v>76266</v>
      </c>
      <c r="S80" s="16"/>
      <c r="T80" s="16"/>
      <c r="U80" s="17"/>
    </row>
    <row r="81" spans="1:21" ht="4.5" customHeight="1" x14ac:dyDescent="0.25">
      <c r="A81" s="4"/>
      <c r="B81" s="25"/>
      <c r="C81" s="9"/>
      <c r="D81" s="18"/>
      <c r="E81" s="18"/>
      <c r="F81" s="18"/>
      <c r="G81" s="18"/>
      <c r="H81" s="18"/>
      <c r="I81" s="18"/>
      <c r="J81" s="18"/>
      <c r="K81" s="18"/>
      <c r="L81" s="18"/>
      <c r="M81" s="18"/>
      <c r="N81" s="18"/>
      <c r="O81" s="18"/>
      <c r="P81" s="18"/>
      <c r="Q81" s="18"/>
      <c r="R81" s="18"/>
      <c r="S81" s="16"/>
      <c r="T81" s="16"/>
      <c r="U81" s="17"/>
    </row>
    <row r="82" spans="1:21" x14ac:dyDescent="0.25">
      <c r="A82" s="614" t="str">
        <f>'2. Tulud-kulud projektiga'!A82:A91</f>
        <v>Kaubad, toore, materjal, teenused ja mitmesugused tegevuskulud</v>
      </c>
      <c r="B82" s="50" t="str">
        <f>'2. Tulud-kulud projektiga'!B82</f>
        <v>Toore</v>
      </c>
      <c r="C82" s="51" t="s">
        <v>3</v>
      </c>
      <c r="D82" s="11">
        <f>'2. Tulud-kulud projektiga'!D82-'3. Tulud-kulud projektita'!D82</f>
        <v>0</v>
      </c>
      <c r="E82" s="11">
        <f>'2. Tulud-kulud projektiga'!E82-'3. Tulud-kulud projektita'!E82</f>
        <v>0</v>
      </c>
      <c r="F82" s="11">
        <f>'2. Tulud-kulud projektiga'!F82-'3. Tulud-kulud projektita'!F82</f>
        <v>33750</v>
      </c>
      <c r="G82" s="11">
        <f>'2. Tulud-kulud projektiga'!G82-'3. Tulud-kulud projektita'!G82</f>
        <v>45000</v>
      </c>
      <c r="H82" s="11">
        <f>'2. Tulud-kulud projektiga'!H82-'3. Tulud-kulud projektita'!H82</f>
        <v>58500</v>
      </c>
      <c r="I82" s="11">
        <f>'2. Tulud-kulud projektiga'!I82-'3. Tulud-kulud projektita'!I82</f>
        <v>67500</v>
      </c>
      <c r="J82" s="11">
        <f>'2. Tulud-kulud projektiga'!J82-'3. Tulud-kulud projektita'!J82</f>
        <v>67500</v>
      </c>
      <c r="K82" s="11">
        <f>'2. Tulud-kulud projektiga'!K82-'3. Tulud-kulud projektita'!K82</f>
        <v>67500</v>
      </c>
      <c r="L82" s="11">
        <f>'2. Tulud-kulud projektiga'!L82-'3. Tulud-kulud projektita'!L82</f>
        <v>67500</v>
      </c>
      <c r="M82" s="11">
        <f>'2. Tulud-kulud projektiga'!M82-'3. Tulud-kulud projektita'!M82</f>
        <v>67500</v>
      </c>
      <c r="N82" s="11">
        <f>'2. Tulud-kulud projektiga'!N82-'3. Tulud-kulud projektita'!N82</f>
        <v>67500</v>
      </c>
      <c r="O82" s="11">
        <f>'2. Tulud-kulud projektiga'!O82-'3. Tulud-kulud projektita'!O82</f>
        <v>67500</v>
      </c>
      <c r="P82" s="11">
        <f>'2. Tulud-kulud projektiga'!P82-'3. Tulud-kulud projektita'!P82</f>
        <v>67500</v>
      </c>
      <c r="Q82" s="11">
        <f>'2. Tulud-kulud projektiga'!Q82-'3. Tulud-kulud projektita'!Q82</f>
        <v>67500</v>
      </c>
      <c r="R82" s="11">
        <f>'2. Tulud-kulud projektiga'!R82-'3. Tulud-kulud projektita'!R82</f>
        <v>67500</v>
      </c>
      <c r="S82" s="16"/>
      <c r="T82" s="16"/>
      <c r="U82" s="17"/>
    </row>
    <row r="83" spans="1:21" x14ac:dyDescent="0.25">
      <c r="A83" s="614"/>
      <c r="B83" s="50" t="str">
        <f>'2. Tulud-kulud projektiga'!B83</f>
        <v>Üür</v>
      </c>
      <c r="C83" s="51" t="s">
        <v>3</v>
      </c>
      <c r="D83" s="11">
        <f>'2. Tulud-kulud projektiga'!D83-'3. Tulud-kulud projektita'!D83</f>
        <v>0</v>
      </c>
      <c r="E83" s="11">
        <f>'2. Tulud-kulud projektiga'!E83-'3. Tulud-kulud projektita'!E83</f>
        <v>0</v>
      </c>
      <c r="F83" s="11">
        <f>'2. Tulud-kulud projektiga'!F83-'3. Tulud-kulud projektita'!F83</f>
        <v>9462</v>
      </c>
      <c r="G83" s="11">
        <f>'2. Tulud-kulud projektiga'!G83-'3. Tulud-kulud projektita'!G83</f>
        <v>9935.0999999999985</v>
      </c>
      <c r="H83" s="11">
        <f>'2. Tulud-kulud projektiga'!H83-'3. Tulud-kulud projektita'!H83</f>
        <v>9935.0999999999985</v>
      </c>
      <c r="I83" s="11">
        <f>'2. Tulud-kulud projektiga'!I83-'3. Tulud-kulud projektita'!I83</f>
        <v>9935.0999999999985</v>
      </c>
      <c r="J83" s="11">
        <f>'2. Tulud-kulud projektiga'!J83-'3. Tulud-kulud projektita'!J83</f>
        <v>9935.0999999999985</v>
      </c>
      <c r="K83" s="11">
        <f>'2. Tulud-kulud projektiga'!K83-'3. Tulud-kulud projektita'!K83</f>
        <v>9935.0999999999985</v>
      </c>
      <c r="L83" s="11">
        <f>'2. Tulud-kulud projektiga'!L83-'3. Tulud-kulud projektita'!L83</f>
        <v>9935.0999999999985</v>
      </c>
      <c r="M83" s="11">
        <f>'2. Tulud-kulud projektiga'!M83-'3. Tulud-kulud projektita'!M83</f>
        <v>9935.0999999999985</v>
      </c>
      <c r="N83" s="11">
        <f>'2. Tulud-kulud projektiga'!N83-'3. Tulud-kulud projektita'!N83</f>
        <v>9935.0999999999985</v>
      </c>
      <c r="O83" s="11">
        <f>'2. Tulud-kulud projektiga'!O83-'3. Tulud-kulud projektita'!O83</f>
        <v>9935.0999999999985</v>
      </c>
      <c r="P83" s="11">
        <f>'2. Tulud-kulud projektiga'!P83-'3. Tulud-kulud projektita'!P83</f>
        <v>9935.0999999999985</v>
      </c>
      <c r="Q83" s="11">
        <f>'2. Tulud-kulud projektiga'!Q83-'3. Tulud-kulud projektita'!Q83</f>
        <v>9935.0999999999985</v>
      </c>
      <c r="R83" s="11">
        <f>'2. Tulud-kulud projektiga'!R83-'3. Tulud-kulud projektita'!R83</f>
        <v>9935.0999999999985</v>
      </c>
      <c r="S83" s="16"/>
      <c r="T83" s="16"/>
      <c r="U83" s="17"/>
    </row>
    <row r="84" spans="1:21" x14ac:dyDescent="0.25">
      <c r="A84" s="614"/>
      <c r="B84" s="50" t="str">
        <f>'2. Tulud-kulud projektiga'!B84</f>
        <v>Küte</v>
      </c>
      <c r="C84" s="51" t="s">
        <v>3</v>
      </c>
      <c r="D84" s="11">
        <f>'2. Tulud-kulud projektiga'!D84-'3. Tulud-kulud projektita'!D84</f>
        <v>0</v>
      </c>
      <c r="E84" s="11">
        <f>'2. Tulud-kulud projektiga'!E84-'3. Tulud-kulud projektita'!E84</f>
        <v>0</v>
      </c>
      <c r="F84" s="11">
        <f>'2. Tulud-kulud projektiga'!F84-'3. Tulud-kulud projektita'!F84</f>
        <v>1514.6769599999993</v>
      </c>
      <c r="G84" s="11">
        <f>'2. Tulud-kulud projektiga'!G84-'3. Tulud-kulud projektita'!G84</f>
        <v>1514.6769599999993</v>
      </c>
      <c r="H84" s="11">
        <f>'2. Tulud-kulud projektiga'!H84-'3. Tulud-kulud projektita'!H84</f>
        <v>1514.6769599999993</v>
      </c>
      <c r="I84" s="11">
        <f>'2. Tulud-kulud projektiga'!I84-'3. Tulud-kulud projektita'!I84</f>
        <v>1514.6769599999993</v>
      </c>
      <c r="J84" s="11">
        <f>'2. Tulud-kulud projektiga'!J84-'3. Tulud-kulud projektita'!J84</f>
        <v>1514.6769599999993</v>
      </c>
      <c r="K84" s="11">
        <f>'2. Tulud-kulud projektiga'!K84-'3. Tulud-kulud projektita'!K84</f>
        <v>1514.6769599999993</v>
      </c>
      <c r="L84" s="11">
        <f>'2. Tulud-kulud projektiga'!L84-'3. Tulud-kulud projektita'!L84</f>
        <v>1514.6769599999993</v>
      </c>
      <c r="M84" s="11">
        <f>'2. Tulud-kulud projektiga'!M84-'3. Tulud-kulud projektita'!M84</f>
        <v>1514.6769599999993</v>
      </c>
      <c r="N84" s="11">
        <f>'2. Tulud-kulud projektiga'!N84-'3. Tulud-kulud projektita'!N84</f>
        <v>1514.6769599999993</v>
      </c>
      <c r="O84" s="11">
        <f>'2. Tulud-kulud projektiga'!O84-'3. Tulud-kulud projektita'!O84</f>
        <v>1514.6769599999993</v>
      </c>
      <c r="P84" s="11">
        <f>'2. Tulud-kulud projektiga'!P84-'3. Tulud-kulud projektita'!P84</f>
        <v>1514.6769599999993</v>
      </c>
      <c r="Q84" s="11">
        <f>'2. Tulud-kulud projektiga'!Q84-'3. Tulud-kulud projektita'!Q84</f>
        <v>1514.6769599999993</v>
      </c>
      <c r="R84" s="11">
        <f>'2. Tulud-kulud projektiga'!R84-'3. Tulud-kulud projektita'!R84</f>
        <v>1514.6769599999993</v>
      </c>
      <c r="S84" s="16"/>
      <c r="T84" s="16"/>
      <c r="U84" s="17"/>
    </row>
    <row r="85" spans="1:21" x14ac:dyDescent="0.25">
      <c r="A85" s="614"/>
      <c r="B85" s="50" t="str">
        <f>'2. Tulud-kulud projektiga'!B85</f>
        <v>Elekter</v>
      </c>
      <c r="C85" s="51" t="s">
        <v>3</v>
      </c>
      <c r="D85" s="11">
        <f>'2. Tulud-kulud projektiga'!D85-'3. Tulud-kulud projektita'!D85</f>
        <v>0</v>
      </c>
      <c r="E85" s="11">
        <f>'2. Tulud-kulud projektiga'!E85-'3. Tulud-kulud projektita'!E85</f>
        <v>0</v>
      </c>
      <c r="F85" s="11">
        <f>'2. Tulud-kulud projektiga'!F85-'3. Tulud-kulud projektita'!F85</f>
        <v>3948.75</v>
      </c>
      <c r="G85" s="11">
        <f>'2. Tulud-kulud projektiga'!G85-'3. Tulud-kulud projektita'!G85</f>
        <v>5265</v>
      </c>
      <c r="H85" s="11">
        <f>'2. Tulud-kulud projektiga'!H85-'3. Tulud-kulud projektita'!H85</f>
        <v>6844.5</v>
      </c>
      <c r="I85" s="11">
        <f>'2. Tulud-kulud projektiga'!I85-'3. Tulud-kulud projektita'!I85</f>
        <v>7897.5</v>
      </c>
      <c r="J85" s="11">
        <f>'2. Tulud-kulud projektiga'!J85-'3. Tulud-kulud projektita'!J85</f>
        <v>7897.5</v>
      </c>
      <c r="K85" s="11">
        <f>'2. Tulud-kulud projektiga'!K85-'3. Tulud-kulud projektita'!K85</f>
        <v>7897.5</v>
      </c>
      <c r="L85" s="11">
        <f>'2. Tulud-kulud projektiga'!L85-'3. Tulud-kulud projektita'!L85</f>
        <v>7897.5</v>
      </c>
      <c r="M85" s="11">
        <f>'2. Tulud-kulud projektiga'!M85-'3. Tulud-kulud projektita'!M85</f>
        <v>7897.5</v>
      </c>
      <c r="N85" s="11">
        <f>'2. Tulud-kulud projektiga'!N85-'3. Tulud-kulud projektita'!N85</f>
        <v>7897.5</v>
      </c>
      <c r="O85" s="11">
        <f>'2. Tulud-kulud projektiga'!O85-'3. Tulud-kulud projektita'!O85</f>
        <v>7897.5</v>
      </c>
      <c r="P85" s="11">
        <f>'2. Tulud-kulud projektiga'!P85-'3. Tulud-kulud projektita'!P85</f>
        <v>7897.5</v>
      </c>
      <c r="Q85" s="11">
        <f>'2. Tulud-kulud projektiga'!Q85-'3. Tulud-kulud projektita'!Q85</f>
        <v>7897.5</v>
      </c>
      <c r="R85" s="11">
        <f>'2. Tulud-kulud projektiga'!R85-'3. Tulud-kulud projektita'!R85</f>
        <v>7897.5</v>
      </c>
      <c r="S85" s="16"/>
      <c r="T85" s="16"/>
      <c r="U85" s="17"/>
    </row>
    <row r="86" spans="1:21" x14ac:dyDescent="0.25">
      <c r="A86" s="614"/>
      <c r="B86" s="50" t="str">
        <f>'2. Tulud-kulud projektiga'!B86</f>
        <v>Vesi ja kanalisatsioon</v>
      </c>
      <c r="C86" s="51" t="s">
        <v>3</v>
      </c>
      <c r="D86" s="11">
        <f>'2. Tulud-kulud projektiga'!D86-'3. Tulud-kulud projektita'!D86</f>
        <v>0</v>
      </c>
      <c r="E86" s="11">
        <f>'2. Tulud-kulud projektiga'!E86-'3. Tulud-kulud projektita'!E86</f>
        <v>0</v>
      </c>
      <c r="F86" s="11">
        <f>'2. Tulud-kulud projektiga'!F86-'3. Tulud-kulud projektita'!F86</f>
        <v>1068.75</v>
      </c>
      <c r="G86" s="11">
        <f>'2. Tulud-kulud projektiga'!G86-'3. Tulud-kulud projektita'!G86</f>
        <v>1424.9999999999998</v>
      </c>
      <c r="H86" s="11">
        <f>'2. Tulud-kulud projektiga'!H86-'3. Tulud-kulud projektita'!H86</f>
        <v>1852.4999999999998</v>
      </c>
      <c r="I86" s="11">
        <f>'2. Tulud-kulud projektiga'!I86-'3. Tulud-kulud projektita'!I86</f>
        <v>2137.5</v>
      </c>
      <c r="J86" s="11">
        <f>'2. Tulud-kulud projektiga'!J86-'3. Tulud-kulud projektita'!J86</f>
        <v>2137.5</v>
      </c>
      <c r="K86" s="11">
        <f>'2. Tulud-kulud projektiga'!K86-'3. Tulud-kulud projektita'!K86</f>
        <v>2137.5</v>
      </c>
      <c r="L86" s="11">
        <f>'2. Tulud-kulud projektiga'!L86-'3. Tulud-kulud projektita'!L86</f>
        <v>2137.5</v>
      </c>
      <c r="M86" s="11">
        <f>'2. Tulud-kulud projektiga'!M86-'3. Tulud-kulud projektita'!M86</f>
        <v>2137.5</v>
      </c>
      <c r="N86" s="11">
        <f>'2. Tulud-kulud projektiga'!N86-'3. Tulud-kulud projektita'!N86</f>
        <v>2137.5</v>
      </c>
      <c r="O86" s="11">
        <f>'2. Tulud-kulud projektiga'!O86-'3. Tulud-kulud projektita'!O86</f>
        <v>2137.5</v>
      </c>
      <c r="P86" s="11">
        <f>'2. Tulud-kulud projektiga'!P86-'3. Tulud-kulud projektita'!P86</f>
        <v>2137.5</v>
      </c>
      <c r="Q86" s="11">
        <f>'2. Tulud-kulud projektiga'!Q86-'3. Tulud-kulud projektita'!Q86</f>
        <v>2137.5</v>
      </c>
      <c r="R86" s="11">
        <f>'2. Tulud-kulud projektiga'!R86-'3. Tulud-kulud projektita'!R86</f>
        <v>2137.5</v>
      </c>
      <c r="S86" s="16"/>
      <c r="T86" s="16"/>
      <c r="U86" s="17"/>
    </row>
    <row r="87" spans="1:21" x14ac:dyDescent="0.25">
      <c r="A87" s="614"/>
      <c r="B87" s="50" t="str">
        <f>'2. Tulud-kulud projektiga'!B87</f>
        <v>Vee soojendamine</v>
      </c>
      <c r="C87" s="51" t="s">
        <v>3</v>
      </c>
      <c r="D87" s="11">
        <f>'2. Tulud-kulud projektiga'!D87-'3. Tulud-kulud projektita'!D87</f>
        <v>0</v>
      </c>
      <c r="E87" s="11">
        <f>'2. Tulud-kulud projektiga'!E87-'3. Tulud-kulud projektita'!E87</f>
        <v>0</v>
      </c>
      <c r="F87" s="11">
        <f>'2. Tulud-kulud projektiga'!F87-'3. Tulud-kulud projektita'!F87</f>
        <v>1312.5000000000002</v>
      </c>
      <c r="G87" s="11">
        <f>'2. Tulud-kulud projektiga'!G87-'3. Tulud-kulud projektita'!G87</f>
        <v>1750.0000000000002</v>
      </c>
      <c r="H87" s="11">
        <f>'2. Tulud-kulud projektiga'!H87-'3. Tulud-kulud projektita'!H87</f>
        <v>2275</v>
      </c>
      <c r="I87" s="11">
        <f>'2. Tulud-kulud projektiga'!I87-'3. Tulud-kulud projektita'!I87</f>
        <v>2625.0000000000005</v>
      </c>
      <c r="J87" s="11">
        <f>'2. Tulud-kulud projektiga'!J87-'3. Tulud-kulud projektita'!J87</f>
        <v>2625.0000000000005</v>
      </c>
      <c r="K87" s="11">
        <f>'2. Tulud-kulud projektiga'!K87-'3. Tulud-kulud projektita'!K87</f>
        <v>2625.0000000000005</v>
      </c>
      <c r="L87" s="11">
        <f>'2. Tulud-kulud projektiga'!L87-'3. Tulud-kulud projektita'!L87</f>
        <v>2625.0000000000005</v>
      </c>
      <c r="M87" s="11">
        <f>'2. Tulud-kulud projektiga'!M87-'3. Tulud-kulud projektita'!M87</f>
        <v>2625.0000000000005</v>
      </c>
      <c r="N87" s="11">
        <f>'2. Tulud-kulud projektiga'!N87-'3. Tulud-kulud projektita'!N87</f>
        <v>2625.0000000000005</v>
      </c>
      <c r="O87" s="11">
        <f>'2. Tulud-kulud projektiga'!O87-'3. Tulud-kulud projektita'!O87</f>
        <v>2625.0000000000005</v>
      </c>
      <c r="P87" s="11">
        <f>'2. Tulud-kulud projektiga'!P87-'3. Tulud-kulud projektita'!P87</f>
        <v>2625.0000000000005</v>
      </c>
      <c r="Q87" s="11">
        <f>'2. Tulud-kulud projektiga'!Q87-'3. Tulud-kulud projektita'!Q87</f>
        <v>2625.0000000000005</v>
      </c>
      <c r="R87" s="11">
        <f>'2. Tulud-kulud projektiga'!R87-'3. Tulud-kulud projektita'!R87</f>
        <v>2625.0000000000005</v>
      </c>
      <c r="S87" s="16"/>
      <c r="T87" s="16"/>
      <c r="U87" s="17"/>
    </row>
    <row r="88" spans="1:21" x14ac:dyDescent="0.25">
      <c r="A88" s="614"/>
      <c r="B88" s="50" t="str">
        <f>'2. Tulud-kulud projektiga'!B88</f>
        <v>Muud</v>
      </c>
      <c r="C88" s="51" t="s">
        <v>3</v>
      </c>
      <c r="D88" s="11">
        <f>'2. Tulud-kulud projektiga'!D88-'3. Tulud-kulud projektita'!D88</f>
        <v>0</v>
      </c>
      <c r="E88" s="11">
        <f>'2. Tulud-kulud projektiga'!E88-'3. Tulud-kulud projektita'!E88</f>
        <v>0</v>
      </c>
      <c r="F88" s="11">
        <f>'2. Tulud-kulud projektiga'!F88-'3. Tulud-kulud projektita'!F88</f>
        <v>2000</v>
      </c>
      <c r="G88" s="11">
        <f>'2. Tulud-kulud projektiga'!G88-'3. Tulud-kulud projektita'!G88</f>
        <v>2000</v>
      </c>
      <c r="H88" s="11">
        <f>'2. Tulud-kulud projektiga'!H88-'3. Tulud-kulud projektita'!H88</f>
        <v>2000</v>
      </c>
      <c r="I88" s="11">
        <f>'2. Tulud-kulud projektiga'!I88-'3. Tulud-kulud projektita'!I88</f>
        <v>2000</v>
      </c>
      <c r="J88" s="11">
        <f>'2. Tulud-kulud projektiga'!J88-'3. Tulud-kulud projektita'!J88</f>
        <v>2000</v>
      </c>
      <c r="K88" s="11">
        <f>'2. Tulud-kulud projektiga'!K88-'3. Tulud-kulud projektita'!K88</f>
        <v>2000</v>
      </c>
      <c r="L88" s="11">
        <f>'2. Tulud-kulud projektiga'!L88-'3. Tulud-kulud projektita'!L88</f>
        <v>2000</v>
      </c>
      <c r="M88" s="11">
        <f>'2. Tulud-kulud projektiga'!M88-'3. Tulud-kulud projektita'!M88</f>
        <v>2000</v>
      </c>
      <c r="N88" s="11">
        <f>'2. Tulud-kulud projektiga'!N88-'3. Tulud-kulud projektita'!N88</f>
        <v>2000</v>
      </c>
      <c r="O88" s="11">
        <f>'2. Tulud-kulud projektiga'!O88-'3. Tulud-kulud projektita'!O88</f>
        <v>2000</v>
      </c>
      <c r="P88" s="11">
        <f>'2. Tulud-kulud projektiga'!P88-'3. Tulud-kulud projektita'!P88</f>
        <v>2000</v>
      </c>
      <c r="Q88" s="11">
        <f>'2. Tulud-kulud projektiga'!Q88-'3. Tulud-kulud projektita'!Q88</f>
        <v>2000</v>
      </c>
      <c r="R88" s="11">
        <f>'2. Tulud-kulud projektiga'!R88-'3. Tulud-kulud projektita'!R88</f>
        <v>2000</v>
      </c>
      <c r="S88" s="16"/>
      <c r="T88" s="16"/>
      <c r="U88" s="17"/>
    </row>
    <row r="89" spans="1:21" x14ac:dyDescent="0.25">
      <c r="A89" s="614"/>
      <c r="B89" s="50">
        <f>'2. Tulud-kulud projektiga'!B89</f>
        <v>0</v>
      </c>
      <c r="C89" s="51" t="s">
        <v>3</v>
      </c>
      <c r="D89" s="11">
        <f>'2. Tulud-kulud projektiga'!D89-'3. Tulud-kulud projektita'!D89</f>
        <v>0</v>
      </c>
      <c r="E89" s="11">
        <f>'2. Tulud-kulud projektiga'!E89-'3. Tulud-kulud projektita'!E89</f>
        <v>0</v>
      </c>
      <c r="F89" s="11">
        <f>'2. Tulud-kulud projektiga'!F89-'3. Tulud-kulud projektita'!F89</f>
        <v>0</v>
      </c>
      <c r="G89" s="11">
        <f>'2. Tulud-kulud projektiga'!G89-'3. Tulud-kulud projektita'!G89</f>
        <v>0</v>
      </c>
      <c r="H89" s="11">
        <f>'2. Tulud-kulud projektiga'!H89-'3. Tulud-kulud projektita'!H89</f>
        <v>0</v>
      </c>
      <c r="I89" s="11">
        <f>'2. Tulud-kulud projektiga'!I89-'3. Tulud-kulud projektita'!I89</f>
        <v>0</v>
      </c>
      <c r="J89" s="11">
        <f>'2. Tulud-kulud projektiga'!J89-'3. Tulud-kulud projektita'!J89</f>
        <v>0</v>
      </c>
      <c r="K89" s="11">
        <f>'2. Tulud-kulud projektiga'!K89-'3. Tulud-kulud projektita'!K89</f>
        <v>0</v>
      </c>
      <c r="L89" s="11">
        <f>'2. Tulud-kulud projektiga'!L89-'3. Tulud-kulud projektita'!L89</f>
        <v>0</v>
      </c>
      <c r="M89" s="11">
        <f>'2. Tulud-kulud projektiga'!M89-'3. Tulud-kulud projektita'!M89</f>
        <v>0</v>
      </c>
      <c r="N89" s="11">
        <f>'2. Tulud-kulud projektiga'!N89-'3. Tulud-kulud projektita'!N89</f>
        <v>0</v>
      </c>
      <c r="O89" s="11">
        <f>'2. Tulud-kulud projektiga'!O89-'3. Tulud-kulud projektita'!O89</f>
        <v>0</v>
      </c>
      <c r="P89" s="11">
        <f>'2. Tulud-kulud projektiga'!P89-'3. Tulud-kulud projektita'!P89</f>
        <v>0</v>
      </c>
      <c r="Q89" s="11">
        <f>'2. Tulud-kulud projektiga'!Q89-'3. Tulud-kulud projektita'!Q89</f>
        <v>0</v>
      </c>
      <c r="R89" s="11">
        <f>'2. Tulud-kulud projektiga'!R89-'3. Tulud-kulud projektita'!R89</f>
        <v>0</v>
      </c>
      <c r="S89" s="16"/>
      <c r="T89" s="16"/>
      <c r="U89" s="17"/>
    </row>
    <row r="90" spans="1:21" x14ac:dyDescent="0.25">
      <c r="A90" s="614"/>
      <c r="B90" s="50" t="str">
        <f>'2. Tulud-kulud projektiga'!B90</f>
        <v>Halduskulu 9</v>
      </c>
      <c r="C90" s="51" t="s">
        <v>3</v>
      </c>
      <c r="D90" s="11">
        <f>'2. Tulud-kulud projektiga'!D90-'3. Tulud-kulud projektita'!D90</f>
        <v>0</v>
      </c>
      <c r="E90" s="11">
        <f>'2. Tulud-kulud projektiga'!E90-'3. Tulud-kulud projektita'!E90</f>
        <v>0</v>
      </c>
      <c r="F90" s="11">
        <f>'2. Tulud-kulud projektiga'!F90-'3. Tulud-kulud projektita'!F90</f>
        <v>0</v>
      </c>
      <c r="G90" s="11">
        <f>'2. Tulud-kulud projektiga'!G90-'3. Tulud-kulud projektita'!G90</f>
        <v>0</v>
      </c>
      <c r="H90" s="11">
        <f>'2. Tulud-kulud projektiga'!H90-'3. Tulud-kulud projektita'!H90</f>
        <v>0</v>
      </c>
      <c r="I90" s="11">
        <f>'2. Tulud-kulud projektiga'!I90-'3. Tulud-kulud projektita'!I90</f>
        <v>0</v>
      </c>
      <c r="J90" s="11">
        <f>'2. Tulud-kulud projektiga'!J90-'3. Tulud-kulud projektita'!J90</f>
        <v>0</v>
      </c>
      <c r="K90" s="11">
        <f>'2. Tulud-kulud projektiga'!K90-'3. Tulud-kulud projektita'!K90</f>
        <v>0</v>
      </c>
      <c r="L90" s="11">
        <f>'2. Tulud-kulud projektiga'!L90-'3. Tulud-kulud projektita'!L90</f>
        <v>0</v>
      </c>
      <c r="M90" s="11">
        <f>'2. Tulud-kulud projektiga'!M90-'3. Tulud-kulud projektita'!M90</f>
        <v>0</v>
      </c>
      <c r="N90" s="11">
        <f>'2. Tulud-kulud projektiga'!N90-'3. Tulud-kulud projektita'!N90</f>
        <v>0</v>
      </c>
      <c r="O90" s="11">
        <f>'2. Tulud-kulud projektiga'!O90-'3. Tulud-kulud projektita'!O90</f>
        <v>0</v>
      </c>
      <c r="P90" s="11">
        <f>'2. Tulud-kulud projektiga'!P90-'3. Tulud-kulud projektita'!P90</f>
        <v>0</v>
      </c>
      <c r="Q90" s="11">
        <f>'2. Tulud-kulud projektiga'!Q90-'3. Tulud-kulud projektita'!Q90</f>
        <v>0</v>
      </c>
      <c r="R90" s="11">
        <f>'2. Tulud-kulud projektiga'!R90-'3. Tulud-kulud projektita'!R90</f>
        <v>0</v>
      </c>
      <c r="S90" s="16"/>
      <c r="T90" s="16"/>
      <c r="U90" s="17"/>
    </row>
    <row r="91" spans="1:21" x14ac:dyDescent="0.25">
      <c r="A91" s="614"/>
      <c r="B91" s="50" t="str">
        <f>'2. Tulud-kulud projektiga'!B91</f>
        <v>Halduskulu 10</v>
      </c>
      <c r="C91" s="51" t="s">
        <v>3</v>
      </c>
      <c r="D91" s="11">
        <f>'2. Tulud-kulud projektiga'!D91-'3. Tulud-kulud projektita'!D91</f>
        <v>0</v>
      </c>
      <c r="E91" s="11">
        <f>'2. Tulud-kulud projektiga'!E91-'3. Tulud-kulud projektita'!E91</f>
        <v>0</v>
      </c>
      <c r="F91" s="11">
        <f>'2. Tulud-kulud projektiga'!F91-'3. Tulud-kulud projektita'!F91</f>
        <v>0</v>
      </c>
      <c r="G91" s="11">
        <f>'2. Tulud-kulud projektiga'!G91-'3. Tulud-kulud projektita'!G91</f>
        <v>0</v>
      </c>
      <c r="H91" s="11">
        <f>'2. Tulud-kulud projektiga'!H91-'3. Tulud-kulud projektita'!H91</f>
        <v>0</v>
      </c>
      <c r="I91" s="11">
        <f>'2. Tulud-kulud projektiga'!I91-'3. Tulud-kulud projektita'!I91</f>
        <v>0</v>
      </c>
      <c r="J91" s="11">
        <f>'2. Tulud-kulud projektiga'!J91-'3. Tulud-kulud projektita'!J91</f>
        <v>0</v>
      </c>
      <c r="K91" s="11">
        <f>'2. Tulud-kulud projektiga'!K91-'3. Tulud-kulud projektita'!K91</f>
        <v>0</v>
      </c>
      <c r="L91" s="11">
        <f>'2. Tulud-kulud projektiga'!L91-'3. Tulud-kulud projektita'!L91</f>
        <v>0</v>
      </c>
      <c r="M91" s="11">
        <f>'2. Tulud-kulud projektiga'!M91-'3. Tulud-kulud projektita'!M91</f>
        <v>0</v>
      </c>
      <c r="N91" s="11">
        <f>'2. Tulud-kulud projektiga'!N91-'3. Tulud-kulud projektita'!N91</f>
        <v>0</v>
      </c>
      <c r="O91" s="11">
        <f>'2. Tulud-kulud projektiga'!O91-'3. Tulud-kulud projektita'!O91</f>
        <v>0</v>
      </c>
      <c r="P91" s="11">
        <f>'2. Tulud-kulud projektiga'!P91-'3. Tulud-kulud projektita'!P91</f>
        <v>0</v>
      </c>
      <c r="Q91" s="11">
        <f>'2. Tulud-kulud projektiga'!Q91-'3. Tulud-kulud projektita'!Q91</f>
        <v>0</v>
      </c>
      <c r="R91" s="11">
        <f>'2. Tulud-kulud projektiga'!R91-'3. Tulud-kulud projektita'!R91</f>
        <v>0</v>
      </c>
      <c r="S91" s="16"/>
      <c r="T91" s="16"/>
      <c r="U91" s="17"/>
    </row>
    <row r="92" spans="1:21" x14ac:dyDescent="0.25">
      <c r="A92" s="615" t="str">
        <f>'2. Tulud-kulud projektiga'!A92:B92</f>
        <v>Kaubad, toore, materjal, teenused ja mitmesugused tegevuskulud kokku</v>
      </c>
      <c r="B92" s="616"/>
      <c r="C92" s="49"/>
      <c r="D92" s="59">
        <f>'2. Tulud-kulud projektiga'!D92-'3. Tulud-kulud projektita'!D92</f>
        <v>0</v>
      </c>
      <c r="E92" s="59">
        <f>'2. Tulud-kulud projektiga'!E92-'3. Tulud-kulud projektita'!E92</f>
        <v>0</v>
      </c>
      <c r="F92" s="59">
        <f>'2. Tulud-kulud projektiga'!F92-'3. Tulud-kulud projektita'!F92</f>
        <v>53056.676959999997</v>
      </c>
      <c r="G92" s="59">
        <f>'2. Tulud-kulud projektiga'!G92-'3. Tulud-kulud projektita'!G92</f>
        <v>66889.776959999988</v>
      </c>
      <c r="H92" s="59">
        <f>'2. Tulud-kulud projektiga'!H92-'3. Tulud-kulud projektita'!H92</f>
        <v>82921.776960000003</v>
      </c>
      <c r="I92" s="59">
        <f>'2. Tulud-kulud projektiga'!I92-'3. Tulud-kulud projektita'!I92</f>
        <v>93609.776960000003</v>
      </c>
      <c r="J92" s="59">
        <f>'2. Tulud-kulud projektiga'!J92-'3. Tulud-kulud projektita'!J92</f>
        <v>93609.776960000003</v>
      </c>
      <c r="K92" s="59">
        <f>'2. Tulud-kulud projektiga'!K92-'3. Tulud-kulud projektita'!K92</f>
        <v>93609.776960000003</v>
      </c>
      <c r="L92" s="59">
        <f>'2. Tulud-kulud projektiga'!L92-'3. Tulud-kulud projektita'!L92</f>
        <v>93609.776960000003</v>
      </c>
      <c r="M92" s="59">
        <f>'2. Tulud-kulud projektiga'!M92-'3. Tulud-kulud projektita'!M92</f>
        <v>93609.776960000003</v>
      </c>
      <c r="N92" s="59">
        <f>'2. Tulud-kulud projektiga'!N92-'3. Tulud-kulud projektita'!N92</f>
        <v>93609.776960000003</v>
      </c>
      <c r="O92" s="59">
        <f>'2. Tulud-kulud projektiga'!O92-'3. Tulud-kulud projektita'!O92</f>
        <v>93609.776960000003</v>
      </c>
      <c r="P92" s="59">
        <f>'2. Tulud-kulud projektiga'!P92-'3. Tulud-kulud projektita'!P92</f>
        <v>93609.776960000003</v>
      </c>
      <c r="Q92" s="59">
        <f>'2. Tulud-kulud projektiga'!Q92-'3. Tulud-kulud projektita'!Q92</f>
        <v>93609.776960000003</v>
      </c>
      <c r="R92" s="59">
        <f>'2. Tulud-kulud projektiga'!R92-'3. Tulud-kulud projektita'!R92</f>
        <v>93609.776960000003</v>
      </c>
      <c r="S92" s="16"/>
      <c r="T92" s="16"/>
      <c r="U92" s="17"/>
    </row>
    <row r="93" spans="1:21" ht="4.5" customHeight="1" x14ac:dyDescent="0.25">
      <c r="A93" s="4"/>
      <c r="B93" s="25"/>
      <c r="C93" s="9"/>
      <c r="D93" s="18"/>
      <c r="E93" s="18"/>
      <c r="F93" s="18"/>
      <c r="G93" s="18"/>
      <c r="H93" s="18"/>
      <c r="I93" s="18"/>
      <c r="J93" s="18"/>
      <c r="K93" s="18"/>
      <c r="L93" s="18"/>
      <c r="M93" s="18"/>
      <c r="N93" s="18"/>
      <c r="O93" s="18"/>
      <c r="P93" s="18"/>
      <c r="Q93" s="18"/>
      <c r="R93" s="18"/>
      <c r="S93" s="16"/>
      <c r="T93" s="16"/>
      <c r="U93" s="17"/>
    </row>
    <row r="94" spans="1:21" x14ac:dyDescent="0.25">
      <c r="A94" s="622">
        <f>'2. Tulud-kulud projektiga'!A94:A103</f>
        <v>0</v>
      </c>
      <c r="B94" s="50">
        <f>'2. Tulud-kulud projektiga'!B94</f>
        <v>0</v>
      </c>
      <c r="C94" s="51" t="s">
        <v>3</v>
      </c>
      <c r="D94" s="11">
        <f>'2. Tulud-kulud projektiga'!D94-'3. Tulud-kulud projektita'!D94</f>
        <v>0</v>
      </c>
      <c r="E94" s="11">
        <f>'2. Tulud-kulud projektiga'!E94-'3. Tulud-kulud projektita'!E94</f>
        <v>0</v>
      </c>
      <c r="F94" s="11">
        <f>'2. Tulud-kulud projektiga'!F94-'3. Tulud-kulud projektita'!F94</f>
        <v>0</v>
      </c>
      <c r="G94" s="11">
        <f>'2. Tulud-kulud projektiga'!G94-'3. Tulud-kulud projektita'!G94</f>
        <v>0</v>
      </c>
      <c r="H94" s="11">
        <f>'2. Tulud-kulud projektiga'!H94-'3. Tulud-kulud projektita'!H94</f>
        <v>0</v>
      </c>
      <c r="I94" s="11">
        <f>'2. Tulud-kulud projektiga'!I94-'3. Tulud-kulud projektita'!I94</f>
        <v>0</v>
      </c>
      <c r="J94" s="11">
        <f>'2. Tulud-kulud projektiga'!J94-'3. Tulud-kulud projektita'!J94</f>
        <v>0</v>
      </c>
      <c r="K94" s="11">
        <f>'2. Tulud-kulud projektiga'!K94-'3. Tulud-kulud projektita'!K94</f>
        <v>0</v>
      </c>
      <c r="L94" s="11">
        <f>'2. Tulud-kulud projektiga'!L94-'3. Tulud-kulud projektita'!L94</f>
        <v>0</v>
      </c>
      <c r="M94" s="11">
        <f>'2. Tulud-kulud projektiga'!M94-'3. Tulud-kulud projektita'!M94</f>
        <v>0</v>
      </c>
      <c r="N94" s="11">
        <f>'2. Tulud-kulud projektiga'!N94-'3. Tulud-kulud projektita'!N94</f>
        <v>0</v>
      </c>
      <c r="O94" s="11">
        <f>'2. Tulud-kulud projektiga'!O94-'3. Tulud-kulud projektita'!O94</f>
        <v>0</v>
      </c>
      <c r="P94" s="11">
        <f>'2. Tulud-kulud projektiga'!P94-'3. Tulud-kulud projektita'!P94</f>
        <v>0</v>
      </c>
      <c r="Q94" s="11">
        <f>'2. Tulud-kulud projektiga'!Q94-'3. Tulud-kulud projektita'!Q94</f>
        <v>0</v>
      </c>
      <c r="R94" s="11">
        <f>'2. Tulud-kulud projektiga'!R94-'3. Tulud-kulud projektita'!R94</f>
        <v>0</v>
      </c>
      <c r="S94" s="16"/>
      <c r="T94" s="16"/>
      <c r="U94" s="17"/>
    </row>
    <row r="95" spans="1:21" x14ac:dyDescent="0.25">
      <c r="A95" s="623"/>
      <c r="B95" s="50">
        <f>'2. Tulud-kulud projektiga'!B95</f>
        <v>0</v>
      </c>
      <c r="C95" s="51" t="s">
        <v>3</v>
      </c>
      <c r="D95" s="11">
        <f>'2. Tulud-kulud projektiga'!D95-'3. Tulud-kulud projektita'!D95</f>
        <v>0</v>
      </c>
      <c r="E95" s="11">
        <f>'2. Tulud-kulud projektiga'!E95-'3. Tulud-kulud projektita'!E95</f>
        <v>0</v>
      </c>
      <c r="F95" s="11">
        <f>'2. Tulud-kulud projektiga'!F95-'3. Tulud-kulud projektita'!F95</f>
        <v>0</v>
      </c>
      <c r="G95" s="11">
        <f>'2. Tulud-kulud projektiga'!G95-'3. Tulud-kulud projektita'!G95</f>
        <v>0</v>
      </c>
      <c r="H95" s="11">
        <f>'2. Tulud-kulud projektiga'!H95-'3. Tulud-kulud projektita'!H95</f>
        <v>0</v>
      </c>
      <c r="I95" s="11">
        <f>'2. Tulud-kulud projektiga'!I95-'3. Tulud-kulud projektita'!I95</f>
        <v>0</v>
      </c>
      <c r="J95" s="11">
        <f>'2. Tulud-kulud projektiga'!J95-'3. Tulud-kulud projektita'!J95</f>
        <v>0</v>
      </c>
      <c r="K95" s="11">
        <f>'2. Tulud-kulud projektiga'!K95-'3. Tulud-kulud projektita'!K95</f>
        <v>0</v>
      </c>
      <c r="L95" s="11">
        <f>'2. Tulud-kulud projektiga'!L95-'3. Tulud-kulud projektita'!L95</f>
        <v>0</v>
      </c>
      <c r="M95" s="11">
        <f>'2. Tulud-kulud projektiga'!M95-'3. Tulud-kulud projektita'!M95</f>
        <v>0</v>
      </c>
      <c r="N95" s="11">
        <f>'2. Tulud-kulud projektiga'!N95-'3. Tulud-kulud projektita'!N95</f>
        <v>0</v>
      </c>
      <c r="O95" s="11">
        <f>'2. Tulud-kulud projektiga'!O95-'3. Tulud-kulud projektita'!O95</f>
        <v>0</v>
      </c>
      <c r="P95" s="11">
        <f>'2. Tulud-kulud projektiga'!P95-'3. Tulud-kulud projektita'!P95</f>
        <v>0</v>
      </c>
      <c r="Q95" s="11">
        <f>'2. Tulud-kulud projektiga'!Q95-'3. Tulud-kulud projektita'!Q95</f>
        <v>0</v>
      </c>
      <c r="R95" s="11">
        <f>'2. Tulud-kulud projektiga'!R95-'3. Tulud-kulud projektita'!R95</f>
        <v>0</v>
      </c>
      <c r="S95" s="16"/>
      <c r="T95" s="16"/>
      <c r="U95" s="17"/>
    </row>
    <row r="96" spans="1:21" x14ac:dyDescent="0.25">
      <c r="A96" s="623"/>
      <c r="B96" s="50">
        <f>'2. Tulud-kulud projektiga'!B96</f>
        <v>0</v>
      </c>
      <c r="C96" s="51" t="s">
        <v>3</v>
      </c>
      <c r="D96" s="11">
        <f>'2. Tulud-kulud projektiga'!D96-'3. Tulud-kulud projektita'!D96</f>
        <v>0</v>
      </c>
      <c r="E96" s="11">
        <f>'2. Tulud-kulud projektiga'!E96-'3. Tulud-kulud projektita'!E96</f>
        <v>0</v>
      </c>
      <c r="F96" s="11">
        <f>'2. Tulud-kulud projektiga'!F96-'3. Tulud-kulud projektita'!F96</f>
        <v>0</v>
      </c>
      <c r="G96" s="11">
        <f>'2. Tulud-kulud projektiga'!G96-'3. Tulud-kulud projektita'!G96</f>
        <v>0</v>
      </c>
      <c r="H96" s="11">
        <f>'2. Tulud-kulud projektiga'!H96-'3. Tulud-kulud projektita'!H96</f>
        <v>0</v>
      </c>
      <c r="I96" s="11">
        <f>'2. Tulud-kulud projektiga'!I96-'3. Tulud-kulud projektita'!I96</f>
        <v>0</v>
      </c>
      <c r="J96" s="11">
        <f>'2. Tulud-kulud projektiga'!J96-'3. Tulud-kulud projektita'!J96</f>
        <v>0</v>
      </c>
      <c r="K96" s="11">
        <f>'2. Tulud-kulud projektiga'!K96-'3. Tulud-kulud projektita'!K96</f>
        <v>0</v>
      </c>
      <c r="L96" s="11">
        <f>'2. Tulud-kulud projektiga'!L96-'3. Tulud-kulud projektita'!L96</f>
        <v>0</v>
      </c>
      <c r="M96" s="11">
        <f>'2. Tulud-kulud projektiga'!M96-'3. Tulud-kulud projektita'!M96</f>
        <v>0</v>
      </c>
      <c r="N96" s="11">
        <f>'2. Tulud-kulud projektiga'!N96-'3. Tulud-kulud projektita'!N96</f>
        <v>0</v>
      </c>
      <c r="O96" s="11">
        <f>'2. Tulud-kulud projektiga'!O96-'3. Tulud-kulud projektita'!O96</f>
        <v>0</v>
      </c>
      <c r="P96" s="11">
        <f>'2. Tulud-kulud projektiga'!P96-'3. Tulud-kulud projektita'!P96</f>
        <v>0</v>
      </c>
      <c r="Q96" s="11">
        <f>'2. Tulud-kulud projektiga'!Q96-'3. Tulud-kulud projektita'!Q96</f>
        <v>0</v>
      </c>
      <c r="R96" s="11">
        <f>'2. Tulud-kulud projektiga'!R96-'3. Tulud-kulud projektita'!R96</f>
        <v>0</v>
      </c>
      <c r="S96" s="16"/>
      <c r="T96" s="16"/>
      <c r="U96" s="17"/>
    </row>
    <row r="97" spans="1:21" x14ac:dyDescent="0.25">
      <c r="A97" s="623"/>
      <c r="B97" s="50">
        <f>'2. Tulud-kulud projektiga'!B97</f>
        <v>0</v>
      </c>
      <c r="C97" s="51" t="s">
        <v>3</v>
      </c>
      <c r="D97" s="11">
        <f>'2. Tulud-kulud projektiga'!D97-'3. Tulud-kulud projektita'!D97</f>
        <v>0</v>
      </c>
      <c r="E97" s="11">
        <f>'2. Tulud-kulud projektiga'!E97-'3. Tulud-kulud projektita'!E97</f>
        <v>0</v>
      </c>
      <c r="F97" s="11">
        <f>'2. Tulud-kulud projektiga'!F97-'3. Tulud-kulud projektita'!F97</f>
        <v>0</v>
      </c>
      <c r="G97" s="11">
        <f>'2. Tulud-kulud projektiga'!G97-'3. Tulud-kulud projektita'!G97</f>
        <v>0</v>
      </c>
      <c r="H97" s="11">
        <f>'2. Tulud-kulud projektiga'!H97-'3. Tulud-kulud projektita'!H97</f>
        <v>0</v>
      </c>
      <c r="I97" s="11">
        <f>'2. Tulud-kulud projektiga'!I97-'3. Tulud-kulud projektita'!I97</f>
        <v>0</v>
      </c>
      <c r="J97" s="11">
        <f>'2. Tulud-kulud projektiga'!J97-'3. Tulud-kulud projektita'!J97</f>
        <v>0</v>
      </c>
      <c r="K97" s="11">
        <f>'2. Tulud-kulud projektiga'!K97-'3. Tulud-kulud projektita'!K97</f>
        <v>0</v>
      </c>
      <c r="L97" s="11">
        <f>'2. Tulud-kulud projektiga'!L97-'3. Tulud-kulud projektita'!L97</f>
        <v>0</v>
      </c>
      <c r="M97" s="11">
        <f>'2. Tulud-kulud projektiga'!M97-'3. Tulud-kulud projektita'!M97</f>
        <v>0</v>
      </c>
      <c r="N97" s="11">
        <f>'2. Tulud-kulud projektiga'!N97-'3. Tulud-kulud projektita'!N97</f>
        <v>0</v>
      </c>
      <c r="O97" s="11">
        <f>'2. Tulud-kulud projektiga'!O97-'3. Tulud-kulud projektita'!O97</f>
        <v>0</v>
      </c>
      <c r="P97" s="11">
        <f>'2. Tulud-kulud projektiga'!P97-'3. Tulud-kulud projektita'!P97</f>
        <v>0</v>
      </c>
      <c r="Q97" s="11">
        <f>'2. Tulud-kulud projektiga'!Q97-'3. Tulud-kulud projektita'!Q97</f>
        <v>0</v>
      </c>
      <c r="R97" s="11">
        <f>'2. Tulud-kulud projektiga'!R97-'3. Tulud-kulud projektita'!R97</f>
        <v>0</v>
      </c>
      <c r="S97" s="16"/>
      <c r="T97" s="16"/>
      <c r="U97" s="17"/>
    </row>
    <row r="98" spans="1:21" x14ac:dyDescent="0.25">
      <c r="A98" s="623"/>
      <c r="B98" s="50" t="str">
        <f>'2. Tulud-kulud projektiga'!B98</f>
        <v>Kulu 5</v>
      </c>
      <c r="C98" s="51" t="s">
        <v>3</v>
      </c>
      <c r="D98" s="11">
        <f>'2. Tulud-kulud projektiga'!D98-'3. Tulud-kulud projektita'!D98</f>
        <v>0</v>
      </c>
      <c r="E98" s="11">
        <f>'2. Tulud-kulud projektiga'!E98-'3. Tulud-kulud projektita'!E98</f>
        <v>0</v>
      </c>
      <c r="F98" s="11">
        <f>'2. Tulud-kulud projektiga'!F98-'3. Tulud-kulud projektita'!F98</f>
        <v>0</v>
      </c>
      <c r="G98" s="11">
        <f>'2. Tulud-kulud projektiga'!G98-'3. Tulud-kulud projektita'!G98</f>
        <v>0</v>
      </c>
      <c r="H98" s="11">
        <f>'2. Tulud-kulud projektiga'!H98-'3. Tulud-kulud projektita'!H98</f>
        <v>0</v>
      </c>
      <c r="I98" s="11">
        <f>'2. Tulud-kulud projektiga'!I98-'3. Tulud-kulud projektita'!I98</f>
        <v>0</v>
      </c>
      <c r="J98" s="11">
        <f>'2. Tulud-kulud projektiga'!J98-'3. Tulud-kulud projektita'!J98</f>
        <v>0</v>
      </c>
      <c r="K98" s="11">
        <f>'2. Tulud-kulud projektiga'!K98-'3. Tulud-kulud projektita'!K98</f>
        <v>0</v>
      </c>
      <c r="L98" s="11">
        <f>'2. Tulud-kulud projektiga'!L98-'3. Tulud-kulud projektita'!L98</f>
        <v>0</v>
      </c>
      <c r="M98" s="11">
        <f>'2. Tulud-kulud projektiga'!M98-'3. Tulud-kulud projektita'!M98</f>
        <v>0</v>
      </c>
      <c r="N98" s="11">
        <f>'2. Tulud-kulud projektiga'!N98-'3. Tulud-kulud projektita'!N98</f>
        <v>0</v>
      </c>
      <c r="O98" s="11">
        <f>'2. Tulud-kulud projektiga'!O98-'3. Tulud-kulud projektita'!O98</f>
        <v>0</v>
      </c>
      <c r="P98" s="11">
        <f>'2. Tulud-kulud projektiga'!P98-'3. Tulud-kulud projektita'!P98</f>
        <v>0</v>
      </c>
      <c r="Q98" s="11">
        <f>'2. Tulud-kulud projektiga'!Q98-'3. Tulud-kulud projektita'!Q98</f>
        <v>0</v>
      </c>
      <c r="R98" s="11">
        <f>'2. Tulud-kulud projektiga'!R98-'3. Tulud-kulud projektita'!R98</f>
        <v>0</v>
      </c>
      <c r="S98" s="16"/>
      <c r="T98" s="16"/>
      <c r="U98" s="17"/>
    </row>
    <row r="99" spans="1:21" hidden="1" outlineLevel="1" x14ac:dyDescent="0.25">
      <c r="A99" s="623"/>
      <c r="B99" s="50" t="str">
        <f>'2. Tulud-kulud projektiga'!B99</f>
        <v>Kulu 6</v>
      </c>
      <c r="C99" s="51" t="s">
        <v>3</v>
      </c>
      <c r="D99" s="11">
        <f>'2. Tulud-kulud projektiga'!D99-'3. Tulud-kulud projektita'!D99</f>
        <v>0</v>
      </c>
      <c r="E99" s="11">
        <f>'2. Tulud-kulud projektiga'!E99-'3. Tulud-kulud projektita'!E99</f>
        <v>0</v>
      </c>
      <c r="F99" s="11">
        <f>'2. Tulud-kulud projektiga'!F99-'3. Tulud-kulud projektita'!F99</f>
        <v>0</v>
      </c>
      <c r="G99" s="11">
        <f>'2. Tulud-kulud projektiga'!G99-'3. Tulud-kulud projektita'!G99</f>
        <v>0</v>
      </c>
      <c r="H99" s="11">
        <f>'2. Tulud-kulud projektiga'!H99-'3. Tulud-kulud projektita'!H99</f>
        <v>0</v>
      </c>
      <c r="I99" s="11">
        <f>'2. Tulud-kulud projektiga'!I99-'3. Tulud-kulud projektita'!I99</f>
        <v>0</v>
      </c>
      <c r="J99" s="11">
        <f>'2. Tulud-kulud projektiga'!J99-'3. Tulud-kulud projektita'!J99</f>
        <v>0</v>
      </c>
      <c r="K99" s="11">
        <f>'2. Tulud-kulud projektiga'!K99-'3. Tulud-kulud projektita'!K99</f>
        <v>0</v>
      </c>
      <c r="L99" s="11">
        <f>'2. Tulud-kulud projektiga'!L99-'3. Tulud-kulud projektita'!L99</f>
        <v>0</v>
      </c>
      <c r="M99" s="11">
        <f>'2. Tulud-kulud projektiga'!M99-'3. Tulud-kulud projektita'!M99</f>
        <v>0</v>
      </c>
      <c r="N99" s="11">
        <f>'2. Tulud-kulud projektiga'!N99-'3. Tulud-kulud projektita'!N99</f>
        <v>0</v>
      </c>
      <c r="O99" s="11">
        <f>'2. Tulud-kulud projektiga'!O99-'3. Tulud-kulud projektita'!O99</f>
        <v>0</v>
      </c>
      <c r="P99" s="11">
        <f>'2. Tulud-kulud projektiga'!P99-'3. Tulud-kulud projektita'!P99</f>
        <v>0</v>
      </c>
      <c r="Q99" s="11">
        <f>'2. Tulud-kulud projektiga'!Q99-'3. Tulud-kulud projektita'!Q99</f>
        <v>0</v>
      </c>
      <c r="R99" s="11">
        <f>'2. Tulud-kulud projektiga'!R99-'3. Tulud-kulud projektita'!R99</f>
        <v>0</v>
      </c>
      <c r="S99" s="16"/>
      <c r="T99" s="16"/>
      <c r="U99" s="17"/>
    </row>
    <row r="100" spans="1:21" hidden="1" outlineLevel="1" x14ac:dyDescent="0.25">
      <c r="A100" s="623"/>
      <c r="B100" s="50" t="str">
        <f>'2. Tulud-kulud projektiga'!B100</f>
        <v>Kulu 7</v>
      </c>
      <c r="C100" s="51" t="s">
        <v>3</v>
      </c>
      <c r="D100" s="11">
        <f>'2. Tulud-kulud projektiga'!D100-'3. Tulud-kulud projektita'!D100</f>
        <v>0</v>
      </c>
      <c r="E100" s="11">
        <f>'2. Tulud-kulud projektiga'!E100-'3. Tulud-kulud projektita'!E100</f>
        <v>0</v>
      </c>
      <c r="F100" s="11">
        <f>'2. Tulud-kulud projektiga'!F100-'3. Tulud-kulud projektita'!F100</f>
        <v>0</v>
      </c>
      <c r="G100" s="11">
        <f>'2. Tulud-kulud projektiga'!G100-'3. Tulud-kulud projektita'!G100</f>
        <v>0</v>
      </c>
      <c r="H100" s="11">
        <f>'2. Tulud-kulud projektiga'!H100-'3. Tulud-kulud projektita'!H100</f>
        <v>0</v>
      </c>
      <c r="I100" s="11">
        <f>'2. Tulud-kulud projektiga'!I100-'3. Tulud-kulud projektita'!I100</f>
        <v>0</v>
      </c>
      <c r="J100" s="11">
        <f>'2. Tulud-kulud projektiga'!J100-'3. Tulud-kulud projektita'!J100</f>
        <v>0</v>
      </c>
      <c r="K100" s="11">
        <f>'2. Tulud-kulud projektiga'!K100-'3. Tulud-kulud projektita'!K100</f>
        <v>0</v>
      </c>
      <c r="L100" s="11">
        <f>'2. Tulud-kulud projektiga'!L100-'3. Tulud-kulud projektita'!L100</f>
        <v>0</v>
      </c>
      <c r="M100" s="11">
        <f>'2. Tulud-kulud projektiga'!M100-'3. Tulud-kulud projektita'!M100</f>
        <v>0</v>
      </c>
      <c r="N100" s="11">
        <f>'2. Tulud-kulud projektiga'!N100-'3. Tulud-kulud projektita'!N100</f>
        <v>0</v>
      </c>
      <c r="O100" s="11">
        <f>'2. Tulud-kulud projektiga'!O100-'3. Tulud-kulud projektita'!O100</f>
        <v>0</v>
      </c>
      <c r="P100" s="11">
        <f>'2. Tulud-kulud projektiga'!P100-'3. Tulud-kulud projektita'!P100</f>
        <v>0</v>
      </c>
      <c r="Q100" s="11">
        <f>'2. Tulud-kulud projektiga'!Q100-'3. Tulud-kulud projektita'!Q100</f>
        <v>0</v>
      </c>
      <c r="R100" s="11">
        <f>'2. Tulud-kulud projektiga'!R100-'3. Tulud-kulud projektita'!R100</f>
        <v>0</v>
      </c>
      <c r="S100" s="16"/>
      <c r="T100" s="16"/>
      <c r="U100" s="17"/>
    </row>
    <row r="101" spans="1:21" hidden="1" outlineLevel="1" x14ac:dyDescent="0.25">
      <c r="A101" s="623"/>
      <c r="B101" s="50" t="str">
        <f>'2. Tulud-kulud projektiga'!B101</f>
        <v>Kulu 8</v>
      </c>
      <c r="C101" s="51" t="s">
        <v>3</v>
      </c>
      <c r="D101" s="11">
        <f>'2. Tulud-kulud projektiga'!D101-'3. Tulud-kulud projektita'!D101</f>
        <v>0</v>
      </c>
      <c r="E101" s="11">
        <f>'2. Tulud-kulud projektiga'!E101-'3. Tulud-kulud projektita'!E101</f>
        <v>0</v>
      </c>
      <c r="F101" s="11">
        <f>'2. Tulud-kulud projektiga'!F101-'3. Tulud-kulud projektita'!F101</f>
        <v>0</v>
      </c>
      <c r="G101" s="11">
        <f>'2. Tulud-kulud projektiga'!G101-'3. Tulud-kulud projektita'!G101</f>
        <v>0</v>
      </c>
      <c r="H101" s="11">
        <f>'2. Tulud-kulud projektiga'!H101-'3. Tulud-kulud projektita'!H101</f>
        <v>0</v>
      </c>
      <c r="I101" s="11">
        <f>'2. Tulud-kulud projektiga'!I101-'3. Tulud-kulud projektita'!I101</f>
        <v>0</v>
      </c>
      <c r="J101" s="11">
        <f>'2. Tulud-kulud projektiga'!J101-'3. Tulud-kulud projektita'!J101</f>
        <v>0</v>
      </c>
      <c r="K101" s="11">
        <f>'2. Tulud-kulud projektiga'!K101-'3. Tulud-kulud projektita'!K101</f>
        <v>0</v>
      </c>
      <c r="L101" s="11">
        <f>'2. Tulud-kulud projektiga'!L101-'3. Tulud-kulud projektita'!L101</f>
        <v>0</v>
      </c>
      <c r="M101" s="11">
        <f>'2. Tulud-kulud projektiga'!M101-'3. Tulud-kulud projektita'!M101</f>
        <v>0</v>
      </c>
      <c r="N101" s="11">
        <f>'2. Tulud-kulud projektiga'!N101-'3. Tulud-kulud projektita'!N101</f>
        <v>0</v>
      </c>
      <c r="O101" s="11">
        <f>'2. Tulud-kulud projektiga'!O101-'3. Tulud-kulud projektita'!O101</f>
        <v>0</v>
      </c>
      <c r="P101" s="11">
        <f>'2. Tulud-kulud projektiga'!P101-'3. Tulud-kulud projektita'!P101</f>
        <v>0</v>
      </c>
      <c r="Q101" s="11">
        <f>'2. Tulud-kulud projektiga'!Q101-'3. Tulud-kulud projektita'!Q101</f>
        <v>0</v>
      </c>
      <c r="R101" s="11">
        <f>'2. Tulud-kulud projektiga'!R101-'3. Tulud-kulud projektita'!R101</f>
        <v>0</v>
      </c>
      <c r="S101" s="16"/>
      <c r="T101" s="16"/>
      <c r="U101" s="17"/>
    </row>
    <row r="102" spans="1:21" hidden="1" outlineLevel="1" x14ac:dyDescent="0.25">
      <c r="A102" s="623"/>
      <c r="B102" s="50" t="str">
        <f>'2. Tulud-kulud projektiga'!B102</f>
        <v>Kulu 9</v>
      </c>
      <c r="C102" s="51" t="s">
        <v>3</v>
      </c>
      <c r="D102" s="11">
        <f>'2. Tulud-kulud projektiga'!D102-'3. Tulud-kulud projektita'!D102</f>
        <v>0</v>
      </c>
      <c r="E102" s="11">
        <f>'2. Tulud-kulud projektiga'!E102-'3. Tulud-kulud projektita'!E102</f>
        <v>0</v>
      </c>
      <c r="F102" s="11">
        <f>'2. Tulud-kulud projektiga'!F102-'3. Tulud-kulud projektita'!F102</f>
        <v>0</v>
      </c>
      <c r="G102" s="11">
        <f>'2. Tulud-kulud projektiga'!G102-'3. Tulud-kulud projektita'!G102</f>
        <v>0</v>
      </c>
      <c r="H102" s="11">
        <f>'2. Tulud-kulud projektiga'!H102-'3. Tulud-kulud projektita'!H102</f>
        <v>0</v>
      </c>
      <c r="I102" s="11">
        <f>'2. Tulud-kulud projektiga'!I102-'3. Tulud-kulud projektita'!I102</f>
        <v>0</v>
      </c>
      <c r="J102" s="11">
        <f>'2. Tulud-kulud projektiga'!J102-'3. Tulud-kulud projektita'!J102</f>
        <v>0</v>
      </c>
      <c r="K102" s="11">
        <f>'2. Tulud-kulud projektiga'!K102-'3. Tulud-kulud projektita'!K102</f>
        <v>0</v>
      </c>
      <c r="L102" s="11">
        <f>'2. Tulud-kulud projektiga'!L102-'3. Tulud-kulud projektita'!L102</f>
        <v>0</v>
      </c>
      <c r="M102" s="11">
        <f>'2. Tulud-kulud projektiga'!M102-'3. Tulud-kulud projektita'!M102</f>
        <v>0</v>
      </c>
      <c r="N102" s="11">
        <f>'2. Tulud-kulud projektiga'!N102-'3. Tulud-kulud projektita'!N102</f>
        <v>0</v>
      </c>
      <c r="O102" s="11">
        <f>'2. Tulud-kulud projektiga'!O102-'3. Tulud-kulud projektita'!O102</f>
        <v>0</v>
      </c>
      <c r="P102" s="11">
        <f>'2. Tulud-kulud projektiga'!P102-'3. Tulud-kulud projektita'!P102</f>
        <v>0</v>
      </c>
      <c r="Q102" s="11">
        <f>'2. Tulud-kulud projektiga'!Q102-'3. Tulud-kulud projektita'!Q102</f>
        <v>0</v>
      </c>
      <c r="R102" s="11">
        <f>'2. Tulud-kulud projektiga'!R102-'3. Tulud-kulud projektita'!R102</f>
        <v>0</v>
      </c>
      <c r="S102" s="16"/>
      <c r="T102" s="16"/>
      <c r="U102" s="17"/>
    </row>
    <row r="103" spans="1:21" hidden="1" outlineLevel="1" x14ac:dyDescent="0.25">
      <c r="A103" s="624"/>
      <c r="B103" s="50" t="str">
        <f>'2. Tulud-kulud projektiga'!B103</f>
        <v>Kulu 10</v>
      </c>
      <c r="C103" s="51" t="s">
        <v>3</v>
      </c>
      <c r="D103" s="11">
        <f>'2. Tulud-kulud projektiga'!D103-'3. Tulud-kulud projektita'!D103</f>
        <v>0</v>
      </c>
      <c r="E103" s="11">
        <f>'2. Tulud-kulud projektiga'!E103-'3. Tulud-kulud projektita'!E103</f>
        <v>0</v>
      </c>
      <c r="F103" s="11">
        <f>'2. Tulud-kulud projektiga'!F103-'3. Tulud-kulud projektita'!F103</f>
        <v>0</v>
      </c>
      <c r="G103" s="11">
        <f>'2. Tulud-kulud projektiga'!G103-'3. Tulud-kulud projektita'!G103</f>
        <v>0</v>
      </c>
      <c r="H103" s="11">
        <f>'2. Tulud-kulud projektiga'!H103-'3. Tulud-kulud projektita'!H103</f>
        <v>0</v>
      </c>
      <c r="I103" s="11">
        <f>'2. Tulud-kulud projektiga'!I103-'3. Tulud-kulud projektita'!I103</f>
        <v>0</v>
      </c>
      <c r="J103" s="11">
        <f>'2. Tulud-kulud projektiga'!J103-'3. Tulud-kulud projektita'!J103</f>
        <v>0</v>
      </c>
      <c r="K103" s="11">
        <f>'2. Tulud-kulud projektiga'!K103-'3. Tulud-kulud projektita'!K103</f>
        <v>0</v>
      </c>
      <c r="L103" s="11">
        <f>'2. Tulud-kulud projektiga'!L103-'3. Tulud-kulud projektita'!L103</f>
        <v>0</v>
      </c>
      <c r="M103" s="11">
        <f>'2. Tulud-kulud projektiga'!M103-'3. Tulud-kulud projektita'!M103</f>
        <v>0</v>
      </c>
      <c r="N103" s="11">
        <f>'2. Tulud-kulud projektiga'!N103-'3. Tulud-kulud projektita'!N103</f>
        <v>0</v>
      </c>
      <c r="O103" s="11">
        <f>'2. Tulud-kulud projektiga'!O103-'3. Tulud-kulud projektita'!O103</f>
        <v>0</v>
      </c>
      <c r="P103" s="11">
        <f>'2. Tulud-kulud projektiga'!P103-'3. Tulud-kulud projektita'!P103</f>
        <v>0</v>
      </c>
      <c r="Q103" s="11">
        <f>'2. Tulud-kulud projektiga'!Q103-'3. Tulud-kulud projektita'!Q103</f>
        <v>0</v>
      </c>
      <c r="R103" s="11">
        <f>'2. Tulud-kulud projektiga'!R103-'3. Tulud-kulud projektita'!R103</f>
        <v>0</v>
      </c>
      <c r="S103" s="16"/>
      <c r="T103" s="16"/>
      <c r="U103" s="17"/>
    </row>
    <row r="104" spans="1:21" s="2" customFormat="1" collapsed="1" x14ac:dyDescent="0.25">
      <c r="A104" s="615">
        <f>'2. Tulud-kulud projektiga'!A104:B104</f>
        <v>0</v>
      </c>
      <c r="B104" s="616"/>
      <c r="C104" s="49"/>
      <c r="D104" s="59">
        <f>'2. Tulud-kulud projektiga'!D104-'3. Tulud-kulud projektita'!D104</f>
        <v>0</v>
      </c>
      <c r="E104" s="59">
        <f>'2. Tulud-kulud projektiga'!E104-'3. Tulud-kulud projektita'!E104</f>
        <v>0</v>
      </c>
      <c r="F104" s="59">
        <f>'2. Tulud-kulud projektiga'!F104-'3. Tulud-kulud projektita'!F104</f>
        <v>0</v>
      </c>
      <c r="G104" s="59">
        <f>'2. Tulud-kulud projektiga'!G104-'3. Tulud-kulud projektita'!G104</f>
        <v>0</v>
      </c>
      <c r="H104" s="59">
        <f>'2. Tulud-kulud projektiga'!H104-'3. Tulud-kulud projektita'!H104</f>
        <v>0</v>
      </c>
      <c r="I104" s="59">
        <f>'2. Tulud-kulud projektiga'!I104-'3. Tulud-kulud projektita'!I104</f>
        <v>0</v>
      </c>
      <c r="J104" s="59">
        <f>'2. Tulud-kulud projektiga'!J104-'3. Tulud-kulud projektita'!J104</f>
        <v>0</v>
      </c>
      <c r="K104" s="59">
        <f>'2. Tulud-kulud projektiga'!K104-'3. Tulud-kulud projektita'!K104</f>
        <v>0</v>
      </c>
      <c r="L104" s="59">
        <f>'2. Tulud-kulud projektiga'!L104-'3. Tulud-kulud projektita'!L104</f>
        <v>0</v>
      </c>
      <c r="M104" s="59">
        <f>'2. Tulud-kulud projektiga'!M104-'3. Tulud-kulud projektita'!M104</f>
        <v>0</v>
      </c>
      <c r="N104" s="59">
        <f>'2. Tulud-kulud projektiga'!N104-'3. Tulud-kulud projektita'!N104</f>
        <v>0</v>
      </c>
      <c r="O104" s="59">
        <f>'2. Tulud-kulud projektiga'!O104-'3. Tulud-kulud projektita'!O104</f>
        <v>0</v>
      </c>
      <c r="P104" s="59">
        <f>'2. Tulud-kulud projektiga'!P104-'3. Tulud-kulud projektita'!P104</f>
        <v>0</v>
      </c>
      <c r="Q104" s="59">
        <f>'2. Tulud-kulud projektiga'!Q104-'3. Tulud-kulud projektita'!Q104</f>
        <v>0</v>
      </c>
      <c r="R104" s="59">
        <f>'2. Tulud-kulud projektiga'!R104-'3. Tulud-kulud projektita'!R104</f>
        <v>0</v>
      </c>
      <c r="S104" s="20"/>
      <c r="T104" s="20"/>
      <c r="U104" s="21"/>
    </row>
    <row r="105" spans="1:21" ht="4.5" customHeight="1" x14ac:dyDescent="0.25">
      <c r="A105" s="4"/>
      <c r="B105" s="25"/>
      <c r="C105" s="9"/>
      <c r="D105" s="18"/>
      <c r="E105" s="18"/>
      <c r="F105" s="18"/>
      <c r="G105" s="18"/>
      <c r="H105" s="18"/>
      <c r="I105" s="18"/>
      <c r="J105" s="18"/>
      <c r="K105" s="18"/>
      <c r="L105" s="18"/>
      <c r="M105" s="18"/>
      <c r="N105" s="18"/>
      <c r="O105" s="18"/>
      <c r="P105" s="18"/>
      <c r="Q105" s="18"/>
      <c r="R105" s="18"/>
      <c r="S105" s="16"/>
      <c r="T105" s="16"/>
      <c r="U105" s="17"/>
    </row>
    <row r="106" spans="1:21" ht="16.5" customHeight="1" x14ac:dyDescent="0.25">
      <c r="A106" s="621">
        <f>'2. Tulud-kulud projektiga'!A106:B106</f>
        <v>0</v>
      </c>
      <c r="B106" s="621"/>
      <c r="C106" s="51" t="s">
        <v>3</v>
      </c>
      <c r="D106" s="11">
        <f>'2. Tulud-kulud projektiga'!D106-'3. Tulud-kulud projektita'!D106</f>
        <v>0</v>
      </c>
      <c r="E106" s="11">
        <f>'2. Tulud-kulud projektiga'!E106-'3. Tulud-kulud projektita'!E106</f>
        <v>0</v>
      </c>
      <c r="F106" s="11">
        <f>'2. Tulud-kulud projektiga'!F106-'3. Tulud-kulud projektita'!F106</f>
        <v>0</v>
      </c>
      <c r="G106" s="11">
        <f>'2. Tulud-kulud projektiga'!G106-'3. Tulud-kulud projektita'!G106</f>
        <v>0</v>
      </c>
      <c r="H106" s="11">
        <f>'2. Tulud-kulud projektiga'!H106-'3. Tulud-kulud projektita'!H106</f>
        <v>0</v>
      </c>
      <c r="I106" s="11">
        <f>'2. Tulud-kulud projektiga'!I106-'3. Tulud-kulud projektita'!I106</f>
        <v>0</v>
      </c>
      <c r="J106" s="11">
        <f>'2. Tulud-kulud projektiga'!J106-'3. Tulud-kulud projektita'!J106</f>
        <v>0</v>
      </c>
      <c r="K106" s="11">
        <f>'2. Tulud-kulud projektiga'!K106-'3. Tulud-kulud projektita'!K106</f>
        <v>0</v>
      </c>
      <c r="L106" s="11">
        <f>'2. Tulud-kulud projektiga'!L106-'3. Tulud-kulud projektita'!L106</f>
        <v>0</v>
      </c>
      <c r="M106" s="11">
        <f>'2. Tulud-kulud projektiga'!M106-'3. Tulud-kulud projektita'!M106</f>
        <v>0</v>
      </c>
      <c r="N106" s="11">
        <f>'2. Tulud-kulud projektiga'!N106-'3. Tulud-kulud projektita'!N106</f>
        <v>0</v>
      </c>
      <c r="O106" s="11">
        <f>'2. Tulud-kulud projektiga'!O106-'3. Tulud-kulud projektita'!O106</f>
        <v>0</v>
      </c>
      <c r="P106" s="11">
        <f>'2. Tulud-kulud projektiga'!P106-'3. Tulud-kulud projektita'!P106</f>
        <v>0</v>
      </c>
      <c r="Q106" s="11">
        <f>'2. Tulud-kulud projektiga'!Q106-'3. Tulud-kulud projektita'!Q106</f>
        <v>0</v>
      </c>
      <c r="R106" s="11">
        <f>'2. Tulud-kulud projektiga'!R106-'3. Tulud-kulud projektita'!R106</f>
        <v>0</v>
      </c>
      <c r="S106" s="16"/>
      <c r="T106" s="16"/>
      <c r="U106" s="17"/>
    </row>
    <row r="107" spans="1:21" ht="16.5" customHeight="1" x14ac:dyDescent="0.25">
      <c r="A107" s="621">
        <f>'2. Tulud-kulud projektiga'!A107:B107</f>
        <v>0</v>
      </c>
      <c r="B107" s="621"/>
      <c r="C107" s="51" t="s">
        <v>3</v>
      </c>
      <c r="D107" s="11">
        <f>'2. Tulud-kulud projektiga'!D107-'3. Tulud-kulud projektita'!D107</f>
        <v>0</v>
      </c>
      <c r="E107" s="11">
        <f>'2. Tulud-kulud projektiga'!E107-'3. Tulud-kulud projektita'!E107</f>
        <v>0</v>
      </c>
      <c r="F107" s="11">
        <f>'2. Tulud-kulud projektiga'!F107-'3. Tulud-kulud projektita'!F107</f>
        <v>0</v>
      </c>
      <c r="G107" s="11">
        <f>'2. Tulud-kulud projektiga'!G107-'3. Tulud-kulud projektita'!G107</f>
        <v>0</v>
      </c>
      <c r="H107" s="11">
        <f>'2. Tulud-kulud projektiga'!H107-'3. Tulud-kulud projektita'!H107</f>
        <v>0</v>
      </c>
      <c r="I107" s="11">
        <f>'2. Tulud-kulud projektiga'!I107-'3. Tulud-kulud projektita'!I107</f>
        <v>0</v>
      </c>
      <c r="J107" s="11">
        <f>'2. Tulud-kulud projektiga'!J107-'3. Tulud-kulud projektita'!J107</f>
        <v>0</v>
      </c>
      <c r="K107" s="11">
        <f>'2. Tulud-kulud projektiga'!K107-'3. Tulud-kulud projektita'!K107</f>
        <v>0</v>
      </c>
      <c r="L107" s="11">
        <f>'2. Tulud-kulud projektiga'!L107-'3. Tulud-kulud projektita'!L107</f>
        <v>0</v>
      </c>
      <c r="M107" s="11">
        <f>'2. Tulud-kulud projektiga'!M107-'3. Tulud-kulud projektita'!M107</f>
        <v>0</v>
      </c>
      <c r="N107" s="11">
        <f>'2. Tulud-kulud projektiga'!N107-'3. Tulud-kulud projektita'!N107</f>
        <v>0</v>
      </c>
      <c r="O107" s="11">
        <f>'2. Tulud-kulud projektiga'!O107-'3. Tulud-kulud projektita'!O107</f>
        <v>0</v>
      </c>
      <c r="P107" s="11">
        <f>'2. Tulud-kulud projektiga'!P107-'3. Tulud-kulud projektita'!P107</f>
        <v>0</v>
      </c>
      <c r="Q107" s="11">
        <f>'2. Tulud-kulud projektiga'!Q107-'3. Tulud-kulud projektita'!Q107</f>
        <v>0</v>
      </c>
      <c r="R107" s="11">
        <f>'2. Tulud-kulud projektiga'!R107-'3. Tulud-kulud projektita'!R107</f>
        <v>0</v>
      </c>
      <c r="S107" s="16"/>
      <c r="T107" s="16"/>
      <c r="U107" s="17"/>
    </row>
    <row r="108" spans="1:21" ht="16.5" customHeight="1" x14ac:dyDescent="0.25">
      <c r="A108" s="621" t="e">
        <f>'2. Tulud-kulud projektiga'!A108:B108</f>
        <v>#REF!</v>
      </c>
      <c r="B108" s="621"/>
      <c r="C108" s="51" t="s">
        <v>3</v>
      </c>
      <c r="D108" s="11">
        <f>'2. Tulud-kulud projektiga'!D108-'3. Tulud-kulud projektita'!D108</f>
        <v>0</v>
      </c>
      <c r="E108" s="11">
        <f>'2. Tulud-kulud projektiga'!E108-'3. Tulud-kulud projektita'!E108</f>
        <v>0</v>
      </c>
      <c r="F108" s="11">
        <f>'2. Tulud-kulud projektiga'!F108-'3. Tulud-kulud projektita'!F108</f>
        <v>0</v>
      </c>
      <c r="G108" s="11">
        <f>'2. Tulud-kulud projektiga'!G108-'3. Tulud-kulud projektita'!G108</f>
        <v>0</v>
      </c>
      <c r="H108" s="11">
        <f>'2. Tulud-kulud projektiga'!H108-'3. Tulud-kulud projektita'!H108</f>
        <v>0</v>
      </c>
      <c r="I108" s="11">
        <f>'2. Tulud-kulud projektiga'!I108-'3. Tulud-kulud projektita'!I108</f>
        <v>0</v>
      </c>
      <c r="J108" s="11">
        <f>'2. Tulud-kulud projektiga'!J108-'3. Tulud-kulud projektita'!J108</f>
        <v>0</v>
      </c>
      <c r="K108" s="11">
        <f>'2. Tulud-kulud projektiga'!K108-'3. Tulud-kulud projektita'!K108</f>
        <v>0</v>
      </c>
      <c r="L108" s="11">
        <f>'2. Tulud-kulud projektiga'!L108-'3. Tulud-kulud projektita'!L108</f>
        <v>0</v>
      </c>
      <c r="M108" s="11">
        <f>'2. Tulud-kulud projektiga'!M108-'3. Tulud-kulud projektita'!M108</f>
        <v>0</v>
      </c>
      <c r="N108" s="11">
        <f>'2. Tulud-kulud projektiga'!N108-'3. Tulud-kulud projektita'!N108</f>
        <v>0</v>
      </c>
      <c r="O108" s="11">
        <f>'2. Tulud-kulud projektiga'!O108-'3. Tulud-kulud projektita'!O108</f>
        <v>0</v>
      </c>
      <c r="P108" s="11">
        <f>'2. Tulud-kulud projektiga'!P108-'3. Tulud-kulud projektita'!P108</f>
        <v>0</v>
      </c>
      <c r="Q108" s="11">
        <f>'2. Tulud-kulud projektiga'!Q108-'3. Tulud-kulud projektita'!Q108</f>
        <v>0</v>
      </c>
      <c r="R108" s="11">
        <f>'2. Tulud-kulud projektiga'!R108-'3. Tulud-kulud projektita'!R108</f>
        <v>0</v>
      </c>
      <c r="S108" s="16"/>
      <c r="T108" s="16"/>
      <c r="U108" s="17"/>
    </row>
    <row r="109" spans="1:21" ht="16.5" customHeight="1" x14ac:dyDescent="0.25">
      <c r="A109" s="621" t="str">
        <f>'2. Tulud-kulud projektiga'!A109:B109</f>
        <v>Muu kulu 4</v>
      </c>
      <c r="B109" s="621"/>
      <c r="C109" s="51" t="s">
        <v>3</v>
      </c>
      <c r="D109" s="11">
        <f>'2. Tulud-kulud projektiga'!D109-'3. Tulud-kulud projektita'!D109</f>
        <v>0</v>
      </c>
      <c r="E109" s="11">
        <f>'2. Tulud-kulud projektiga'!E109-'3. Tulud-kulud projektita'!E109</f>
        <v>0</v>
      </c>
      <c r="F109" s="11">
        <f>'2. Tulud-kulud projektiga'!F109-'3. Tulud-kulud projektita'!F109</f>
        <v>0</v>
      </c>
      <c r="G109" s="11">
        <f>'2. Tulud-kulud projektiga'!G109-'3. Tulud-kulud projektita'!G109</f>
        <v>0</v>
      </c>
      <c r="H109" s="11">
        <f>'2. Tulud-kulud projektiga'!H109-'3. Tulud-kulud projektita'!H109</f>
        <v>0</v>
      </c>
      <c r="I109" s="11">
        <f>'2. Tulud-kulud projektiga'!I109-'3. Tulud-kulud projektita'!I109</f>
        <v>0</v>
      </c>
      <c r="J109" s="11">
        <f>'2. Tulud-kulud projektiga'!J109-'3. Tulud-kulud projektita'!J109</f>
        <v>0</v>
      </c>
      <c r="K109" s="11">
        <f>'2. Tulud-kulud projektiga'!K109-'3. Tulud-kulud projektita'!K109</f>
        <v>0</v>
      </c>
      <c r="L109" s="11">
        <f>'2. Tulud-kulud projektiga'!L109-'3. Tulud-kulud projektita'!L109</f>
        <v>0</v>
      </c>
      <c r="M109" s="11">
        <f>'2. Tulud-kulud projektiga'!M109-'3. Tulud-kulud projektita'!M109</f>
        <v>0</v>
      </c>
      <c r="N109" s="11">
        <f>'2. Tulud-kulud projektiga'!N109-'3. Tulud-kulud projektita'!N109</f>
        <v>0</v>
      </c>
      <c r="O109" s="11">
        <f>'2. Tulud-kulud projektiga'!O109-'3. Tulud-kulud projektita'!O109</f>
        <v>0</v>
      </c>
      <c r="P109" s="11">
        <f>'2. Tulud-kulud projektiga'!P109-'3. Tulud-kulud projektita'!P109</f>
        <v>0</v>
      </c>
      <c r="Q109" s="11">
        <f>'2. Tulud-kulud projektiga'!Q109-'3. Tulud-kulud projektita'!Q109</f>
        <v>0</v>
      </c>
      <c r="R109" s="11">
        <f>'2. Tulud-kulud projektiga'!R109-'3. Tulud-kulud projektita'!R109</f>
        <v>0</v>
      </c>
      <c r="S109" s="16"/>
      <c r="T109" s="16"/>
      <c r="U109" s="17"/>
    </row>
    <row r="110" spans="1:21" ht="16.5" customHeight="1" x14ac:dyDescent="0.25">
      <c r="A110" s="621" t="str">
        <f>'2. Tulud-kulud projektiga'!A110:B110</f>
        <v>Muu kulu 5</v>
      </c>
      <c r="B110" s="621"/>
      <c r="C110" s="51" t="s">
        <v>3</v>
      </c>
      <c r="D110" s="11">
        <f>'2. Tulud-kulud projektiga'!D110-'3. Tulud-kulud projektita'!D110</f>
        <v>0</v>
      </c>
      <c r="E110" s="11">
        <f>'2. Tulud-kulud projektiga'!E110-'3. Tulud-kulud projektita'!E110</f>
        <v>0</v>
      </c>
      <c r="F110" s="11">
        <f>'2. Tulud-kulud projektiga'!F110-'3. Tulud-kulud projektita'!F110</f>
        <v>0</v>
      </c>
      <c r="G110" s="11">
        <f>'2. Tulud-kulud projektiga'!G110-'3. Tulud-kulud projektita'!G110</f>
        <v>0</v>
      </c>
      <c r="H110" s="11">
        <f>'2. Tulud-kulud projektiga'!H110-'3. Tulud-kulud projektita'!H110</f>
        <v>0</v>
      </c>
      <c r="I110" s="11">
        <f>'2. Tulud-kulud projektiga'!I110-'3. Tulud-kulud projektita'!I110</f>
        <v>0</v>
      </c>
      <c r="J110" s="11">
        <f>'2. Tulud-kulud projektiga'!J110-'3. Tulud-kulud projektita'!J110</f>
        <v>0</v>
      </c>
      <c r="K110" s="11">
        <f>'2. Tulud-kulud projektiga'!K110-'3. Tulud-kulud projektita'!K110</f>
        <v>0</v>
      </c>
      <c r="L110" s="11">
        <f>'2. Tulud-kulud projektiga'!L110-'3. Tulud-kulud projektita'!L110</f>
        <v>0</v>
      </c>
      <c r="M110" s="11">
        <f>'2. Tulud-kulud projektiga'!M110-'3. Tulud-kulud projektita'!M110</f>
        <v>0</v>
      </c>
      <c r="N110" s="11">
        <f>'2. Tulud-kulud projektiga'!N110-'3. Tulud-kulud projektita'!N110</f>
        <v>0</v>
      </c>
      <c r="O110" s="11">
        <f>'2. Tulud-kulud projektiga'!O110-'3. Tulud-kulud projektita'!O110</f>
        <v>0</v>
      </c>
      <c r="P110" s="11">
        <f>'2. Tulud-kulud projektiga'!P110-'3. Tulud-kulud projektita'!P110</f>
        <v>0</v>
      </c>
      <c r="Q110" s="11">
        <f>'2. Tulud-kulud projektiga'!Q110-'3. Tulud-kulud projektita'!Q110</f>
        <v>0</v>
      </c>
      <c r="R110" s="11">
        <f>'2. Tulud-kulud projektiga'!R110-'3. Tulud-kulud projektita'!R110</f>
        <v>0</v>
      </c>
      <c r="S110" s="16"/>
      <c r="T110" s="16"/>
      <c r="U110" s="17"/>
    </row>
    <row r="111" spans="1:21" ht="16.5" hidden="1" customHeight="1" outlineLevel="1" x14ac:dyDescent="0.25">
      <c r="A111" s="621" t="str">
        <f>'2. Tulud-kulud projektiga'!A111:B111</f>
        <v>Muu kulu 6</v>
      </c>
      <c r="B111" s="621"/>
      <c r="C111" s="51" t="s">
        <v>3</v>
      </c>
      <c r="D111" s="11">
        <f>'2. Tulud-kulud projektiga'!D111-'3. Tulud-kulud projektita'!D111</f>
        <v>0</v>
      </c>
      <c r="E111" s="11">
        <f>'2. Tulud-kulud projektiga'!E111-'3. Tulud-kulud projektita'!E111</f>
        <v>0</v>
      </c>
      <c r="F111" s="11">
        <f>'2. Tulud-kulud projektiga'!F111-'3. Tulud-kulud projektita'!F111</f>
        <v>0</v>
      </c>
      <c r="G111" s="11">
        <f>'2. Tulud-kulud projektiga'!G111-'3. Tulud-kulud projektita'!G111</f>
        <v>0</v>
      </c>
      <c r="H111" s="11">
        <f>'2. Tulud-kulud projektiga'!H111-'3. Tulud-kulud projektita'!H111</f>
        <v>0</v>
      </c>
      <c r="I111" s="11">
        <f>'2. Tulud-kulud projektiga'!I111-'3. Tulud-kulud projektita'!I111</f>
        <v>0</v>
      </c>
      <c r="J111" s="11">
        <f>'2. Tulud-kulud projektiga'!J111-'3. Tulud-kulud projektita'!J111</f>
        <v>0</v>
      </c>
      <c r="K111" s="11">
        <f>'2. Tulud-kulud projektiga'!K111-'3. Tulud-kulud projektita'!K111</f>
        <v>0</v>
      </c>
      <c r="L111" s="11">
        <f>'2. Tulud-kulud projektiga'!L111-'3. Tulud-kulud projektita'!L111</f>
        <v>0</v>
      </c>
      <c r="M111" s="11">
        <f>'2. Tulud-kulud projektiga'!M111-'3. Tulud-kulud projektita'!M111</f>
        <v>0</v>
      </c>
      <c r="N111" s="11">
        <f>'2. Tulud-kulud projektiga'!N111-'3. Tulud-kulud projektita'!N111</f>
        <v>0</v>
      </c>
      <c r="O111" s="11">
        <f>'2. Tulud-kulud projektiga'!O111-'3. Tulud-kulud projektita'!O111</f>
        <v>0</v>
      </c>
      <c r="P111" s="11">
        <f>'2. Tulud-kulud projektiga'!P111-'3. Tulud-kulud projektita'!P111</f>
        <v>0</v>
      </c>
      <c r="Q111" s="11">
        <f>'2. Tulud-kulud projektiga'!Q111-'3. Tulud-kulud projektita'!Q111</f>
        <v>0</v>
      </c>
      <c r="R111" s="11">
        <f>'2. Tulud-kulud projektiga'!R111-'3. Tulud-kulud projektita'!R111</f>
        <v>0</v>
      </c>
      <c r="S111" s="16"/>
      <c r="T111" s="16"/>
      <c r="U111" s="17"/>
    </row>
    <row r="112" spans="1:21" ht="16.5" hidden="1" customHeight="1" outlineLevel="1" x14ac:dyDescent="0.25">
      <c r="A112" s="621" t="str">
        <f>'2. Tulud-kulud projektiga'!A112:B112</f>
        <v>Muu kulu 7</v>
      </c>
      <c r="B112" s="621"/>
      <c r="C112" s="51" t="s">
        <v>3</v>
      </c>
      <c r="D112" s="11">
        <f>'2. Tulud-kulud projektiga'!D112-'3. Tulud-kulud projektita'!D112</f>
        <v>0</v>
      </c>
      <c r="E112" s="11">
        <f>'2. Tulud-kulud projektiga'!E112-'3. Tulud-kulud projektita'!E112</f>
        <v>0</v>
      </c>
      <c r="F112" s="11">
        <f>'2. Tulud-kulud projektiga'!F112-'3. Tulud-kulud projektita'!F112</f>
        <v>0</v>
      </c>
      <c r="G112" s="11">
        <f>'2. Tulud-kulud projektiga'!G112-'3. Tulud-kulud projektita'!G112</f>
        <v>0</v>
      </c>
      <c r="H112" s="11">
        <f>'2. Tulud-kulud projektiga'!H112-'3. Tulud-kulud projektita'!H112</f>
        <v>0</v>
      </c>
      <c r="I112" s="11">
        <f>'2. Tulud-kulud projektiga'!I112-'3. Tulud-kulud projektita'!I112</f>
        <v>0</v>
      </c>
      <c r="J112" s="11">
        <f>'2. Tulud-kulud projektiga'!J112-'3. Tulud-kulud projektita'!J112</f>
        <v>0</v>
      </c>
      <c r="K112" s="11">
        <f>'2. Tulud-kulud projektiga'!K112-'3. Tulud-kulud projektita'!K112</f>
        <v>0</v>
      </c>
      <c r="L112" s="11">
        <f>'2. Tulud-kulud projektiga'!L112-'3. Tulud-kulud projektita'!L112</f>
        <v>0</v>
      </c>
      <c r="M112" s="11">
        <f>'2. Tulud-kulud projektiga'!M112-'3. Tulud-kulud projektita'!M112</f>
        <v>0</v>
      </c>
      <c r="N112" s="11">
        <f>'2. Tulud-kulud projektiga'!N112-'3. Tulud-kulud projektita'!N112</f>
        <v>0</v>
      </c>
      <c r="O112" s="11">
        <f>'2. Tulud-kulud projektiga'!O112-'3. Tulud-kulud projektita'!O112</f>
        <v>0</v>
      </c>
      <c r="P112" s="11">
        <f>'2. Tulud-kulud projektiga'!P112-'3. Tulud-kulud projektita'!P112</f>
        <v>0</v>
      </c>
      <c r="Q112" s="11">
        <f>'2. Tulud-kulud projektiga'!Q112-'3. Tulud-kulud projektita'!Q112</f>
        <v>0</v>
      </c>
      <c r="R112" s="11">
        <f>'2. Tulud-kulud projektiga'!R112-'3. Tulud-kulud projektita'!R112</f>
        <v>0</v>
      </c>
      <c r="S112" s="16"/>
      <c r="T112" s="16"/>
      <c r="U112" s="17"/>
    </row>
    <row r="113" spans="1:21" ht="16.5" hidden="1" customHeight="1" outlineLevel="1" x14ac:dyDescent="0.25">
      <c r="A113" s="621" t="str">
        <f>'2. Tulud-kulud projektiga'!A113:B113</f>
        <v>Muu kulu 8</v>
      </c>
      <c r="B113" s="621"/>
      <c r="C113" s="51" t="s">
        <v>3</v>
      </c>
      <c r="D113" s="11">
        <f>'2. Tulud-kulud projektiga'!D113-'3. Tulud-kulud projektita'!D113</f>
        <v>0</v>
      </c>
      <c r="E113" s="11">
        <f>'2. Tulud-kulud projektiga'!E113-'3. Tulud-kulud projektita'!E113</f>
        <v>0</v>
      </c>
      <c r="F113" s="11">
        <f>'2. Tulud-kulud projektiga'!F113-'3. Tulud-kulud projektita'!F113</f>
        <v>0</v>
      </c>
      <c r="G113" s="11">
        <f>'2. Tulud-kulud projektiga'!G113-'3. Tulud-kulud projektita'!G113</f>
        <v>0</v>
      </c>
      <c r="H113" s="11">
        <f>'2. Tulud-kulud projektiga'!H113-'3. Tulud-kulud projektita'!H113</f>
        <v>0</v>
      </c>
      <c r="I113" s="11">
        <f>'2. Tulud-kulud projektiga'!I113-'3. Tulud-kulud projektita'!I113</f>
        <v>0</v>
      </c>
      <c r="J113" s="11">
        <f>'2. Tulud-kulud projektiga'!J113-'3. Tulud-kulud projektita'!J113</f>
        <v>0</v>
      </c>
      <c r="K113" s="11">
        <f>'2. Tulud-kulud projektiga'!K113-'3. Tulud-kulud projektita'!K113</f>
        <v>0</v>
      </c>
      <c r="L113" s="11">
        <f>'2. Tulud-kulud projektiga'!L113-'3. Tulud-kulud projektita'!L113</f>
        <v>0</v>
      </c>
      <c r="M113" s="11">
        <f>'2. Tulud-kulud projektiga'!M113-'3. Tulud-kulud projektita'!M113</f>
        <v>0</v>
      </c>
      <c r="N113" s="11">
        <f>'2. Tulud-kulud projektiga'!N113-'3. Tulud-kulud projektita'!N113</f>
        <v>0</v>
      </c>
      <c r="O113" s="11">
        <f>'2. Tulud-kulud projektiga'!O113-'3. Tulud-kulud projektita'!O113</f>
        <v>0</v>
      </c>
      <c r="P113" s="11">
        <f>'2. Tulud-kulud projektiga'!P113-'3. Tulud-kulud projektita'!P113</f>
        <v>0</v>
      </c>
      <c r="Q113" s="11">
        <f>'2. Tulud-kulud projektiga'!Q113-'3. Tulud-kulud projektita'!Q113</f>
        <v>0</v>
      </c>
      <c r="R113" s="11">
        <f>'2. Tulud-kulud projektiga'!R113-'3. Tulud-kulud projektita'!R113</f>
        <v>0</v>
      </c>
      <c r="S113" s="16"/>
      <c r="T113" s="16"/>
      <c r="U113" s="17"/>
    </row>
    <row r="114" spans="1:21" ht="16.5" hidden="1" customHeight="1" outlineLevel="1" x14ac:dyDescent="0.25">
      <c r="A114" s="621" t="str">
        <f>'2. Tulud-kulud projektiga'!A114:B114</f>
        <v>Muu kulu 9</v>
      </c>
      <c r="B114" s="621"/>
      <c r="C114" s="51" t="s">
        <v>3</v>
      </c>
      <c r="D114" s="11">
        <f>'2. Tulud-kulud projektiga'!D114-'3. Tulud-kulud projektita'!D114</f>
        <v>0</v>
      </c>
      <c r="E114" s="11">
        <f>'2. Tulud-kulud projektiga'!E114-'3. Tulud-kulud projektita'!E114</f>
        <v>0</v>
      </c>
      <c r="F114" s="11">
        <f>'2. Tulud-kulud projektiga'!F114-'3. Tulud-kulud projektita'!F114</f>
        <v>0</v>
      </c>
      <c r="G114" s="11">
        <f>'2. Tulud-kulud projektiga'!G114-'3. Tulud-kulud projektita'!G114</f>
        <v>0</v>
      </c>
      <c r="H114" s="11">
        <f>'2. Tulud-kulud projektiga'!H114-'3. Tulud-kulud projektita'!H114</f>
        <v>0</v>
      </c>
      <c r="I114" s="11">
        <f>'2. Tulud-kulud projektiga'!I114-'3. Tulud-kulud projektita'!I114</f>
        <v>0</v>
      </c>
      <c r="J114" s="11">
        <f>'2. Tulud-kulud projektiga'!J114-'3. Tulud-kulud projektita'!J114</f>
        <v>0</v>
      </c>
      <c r="K114" s="11">
        <f>'2. Tulud-kulud projektiga'!K114-'3. Tulud-kulud projektita'!K114</f>
        <v>0</v>
      </c>
      <c r="L114" s="11">
        <f>'2. Tulud-kulud projektiga'!L114-'3. Tulud-kulud projektita'!L114</f>
        <v>0</v>
      </c>
      <c r="M114" s="11">
        <f>'2. Tulud-kulud projektiga'!M114-'3. Tulud-kulud projektita'!M114</f>
        <v>0</v>
      </c>
      <c r="N114" s="11">
        <f>'2. Tulud-kulud projektiga'!N114-'3. Tulud-kulud projektita'!N114</f>
        <v>0</v>
      </c>
      <c r="O114" s="11">
        <f>'2. Tulud-kulud projektiga'!O114-'3. Tulud-kulud projektita'!O114</f>
        <v>0</v>
      </c>
      <c r="P114" s="11">
        <f>'2. Tulud-kulud projektiga'!P114-'3. Tulud-kulud projektita'!P114</f>
        <v>0</v>
      </c>
      <c r="Q114" s="11">
        <f>'2. Tulud-kulud projektiga'!Q114-'3. Tulud-kulud projektita'!Q114</f>
        <v>0</v>
      </c>
      <c r="R114" s="11">
        <f>'2. Tulud-kulud projektiga'!R114-'3. Tulud-kulud projektita'!R114</f>
        <v>0</v>
      </c>
      <c r="S114" s="16"/>
      <c r="T114" s="16"/>
      <c r="U114" s="17"/>
    </row>
    <row r="115" spans="1:21" ht="16.5" hidden="1" customHeight="1" outlineLevel="1" x14ac:dyDescent="0.25">
      <c r="A115" s="621" t="str">
        <f>'2. Tulud-kulud projektiga'!A115:B115</f>
        <v>Muu kulu 10</v>
      </c>
      <c r="B115" s="621"/>
      <c r="C115" s="51" t="s">
        <v>3</v>
      </c>
      <c r="D115" s="11">
        <f>'2. Tulud-kulud projektiga'!D115-'3. Tulud-kulud projektita'!D115</f>
        <v>0</v>
      </c>
      <c r="E115" s="11">
        <f>'2. Tulud-kulud projektiga'!E115-'3. Tulud-kulud projektita'!E115</f>
        <v>0</v>
      </c>
      <c r="F115" s="11">
        <f>'2. Tulud-kulud projektiga'!F115-'3. Tulud-kulud projektita'!F115</f>
        <v>0</v>
      </c>
      <c r="G115" s="11">
        <f>'2. Tulud-kulud projektiga'!G115-'3. Tulud-kulud projektita'!G115</f>
        <v>0</v>
      </c>
      <c r="H115" s="11">
        <f>'2. Tulud-kulud projektiga'!H115-'3. Tulud-kulud projektita'!H115</f>
        <v>0</v>
      </c>
      <c r="I115" s="11">
        <f>'2. Tulud-kulud projektiga'!I115-'3. Tulud-kulud projektita'!I115</f>
        <v>0</v>
      </c>
      <c r="J115" s="11">
        <f>'2. Tulud-kulud projektiga'!J115-'3. Tulud-kulud projektita'!J115</f>
        <v>0</v>
      </c>
      <c r="K115" s="11">
        <f>'2. Tulud-kulud projektiga'!K115-'3. Tulud-kulud projektita'!K115</f>
        <v>0</v>
      </c>
      <c r="L115" s="11">
        <f>'2. Tulud-kulud projektiga'!L115-'3. Tulud-kulud projektita'!L115</f>
        <v>0</v>
      </c>
      <c r="M115" s="11">
        <f>'2. Tulud-kulud projektiga'!M115-'3. Tulud-kulud projektita'!M115</f>
        <v>0</v>
      </c>
      <c r="N115" s="11">
        <f>'2. Tulud-kulud projektiga'!N115-'3. Tulud-kulud projektita'!N115</f>
        <v>0</v>
      </c>
      <c r="O115" s="11">
        <f>'2. Tulud-kulud projektiga'!O115-'3. Tulud-kulud projektita'!O115</f>
        <v>0</v>
      </c>
      <c r="P115" s="11">
        <f>'2. Tulud-kulud projektiga'!P115-'3. Tulud-kulud projektita'!P115</f>
        <v>0</v>
      </c>
      <c r="Q115" s="11">
        <f>'2. Tulud-kulud projektiga'!Q115-'3. Tulud-kulud projektita'!Q115</f>
        <v>0</v>
      </c>
      <c r="R115" s="11">
        <f>'2. Tulud-kulud projektiga'!R115-'3. Tulud-kulud projektita'!R115</f>
        <v>0</v>
      </c>
      <c r="S115" s="16"/>
      <c r="T115" s="16"/>
      <c r="U115" s="17"/>
    </row>
    <row r="116" spans="1:21" s="2" customFormat="1" collapsed="1" x14ac:dyDescent="0.25">
      <c r="A116" s="615" t="str">
        <f>'2. Tulud-kulud projektiga'!A116:B116</f>
        <v>Muud kulud kokku</v>
      </c>
      <c r="B116" s="616"/>
      <c r="C116" s="48" t="s">
        <v>3</v>
      </c>
      <c r="D116" s="59">
        <f>'2. Tulud-kulud projektiga'!D116-'3. Tulud-kulud projektita'!D116</f>
        <v>0</v>
      </c>
      <c r="E116" s="59">
        <f>'2. Tulud-kulud projektiga'!E116-'3. Tulud-kulud projektita'!E116</f>
        <v>0</v>
      </c>
      <c r="F116" s="59">
        <f>'2. Tulud-kulud projektiga'!F116-'3. Tulud-kulud projektita'!F116</f>
        <v>0</v>
      </c>
      <c r="G116" s="59">
        <f>'2. Tulud-kulud projektiga'!G116-'3. Tulud-kulud projektita'!G116</f>
        <v>0</v>
      </c>
      <c r="H116" s="59">
        <f>'2. Tulud-kulud projektiga'!H116-'3. Tulud-kulud projektita'!H116</f>
        <v>0</v>
      </c>
      <c r="I116" s="59">
        <f>'2. Tulud-kulud projektiga'!I116-'3. Tulud-kulud projektita'!I116</f>
        <v>0</v>
      </c>
      <c r="J116" s="59">
        <f>'2. Tulud-kulud projektiga'!J116-'3. Tulud-kulud projektita'!J116</f>
        <v>0</v>
      </c>
      <c r="K116" s="59">
        <f>'2. Tulud-kulud projektiga'!K116-'3. Tulud-kulud projektita'!K116</f>
        <v>0</v>
      </c>
      <c r="L116" s="59">
        <f>'2. Tulud-kulud projektiga'!L116-'3. Tulud-kulud projektita'!L116</f>
        <v>0</v>
      </c>
      <c r="M116" s="59">
        <f>'2. Tulud-kulud projektiga'!M116-'3. Tulud-kulud projektita'!M116</f>
        <v>0</v>
      </c>
      <c r="N116" s="59">
        <f>'2. Tulud-kulud projektiga'!N116-'3. Tulud-kulud projektita'!N116</f>
        <v>0</v>
      </c>
      <c r="O116" s="59">
        <f>'2. Tulud-kulud projektiga'!O116-'3. Tulud-kulud projektita'!O116</f>
        <v>0</v>
      </c>
      <c r="P116" s="59">
        <f>'2. Tulud-kulud projektiga'!P116-'3. Tulud-kulud projektita'!P116</f>
        <v>0</v>
      </c>
      <c r="Q116" s="59">
        <f>'2. Tulud-kulud projektiga'!Q116-'3. Tulud-kulud projektita'!Q116</f>
        <v>0</v>
      </c>
      <c r="R116" s="59">
        <f>'2. Tulud-kulud projektiga'!R116-'3. Tulud-kulud projektita'!R116</f>
        <v>0</v>
      </c>
      <c r="S116" s="20"/>
      <c r="T116" s="20"/>
      <c r="U116" s="21"/>
    </row>
    <row r="117" spans="1:21" ht="4.5" customHeight="1" x14ac:dyDescent="0.25">
      <c r="A117" s="4"/>
      <c r="B117" s="25"/>
      <c r="C117" s="9"/>
      <c r="D117" s="18"/>
      <c r="E117" s="18"/>
      <c r="F117" s="18"/>
      <c r="G117" s="18"/>
      <c r="H117" s="18"/>
      <c r="I117" s="18"/>
      <c r="J117" s="18"/>
      <c r="K117" s="18"/>
      <c r="L117" s="18"/>
      <c r="M117" s="18"/>
      <c r="N117" s="18"/>
      <c r="O117" s="18"/>
      <c r="P117" s="18"/>
      <c r="Q117" s="18"/>
      <c r="R117" s="18"/>
      <c r="S117" s="16"/>
      <c r="T117" s="16"/>
      <c r="U117" s="17"/>
    </row>
    <row r="118" spans="1:21" s="3" customFormat="1" ht="19.5" customHeight="1" x14ac:dyDescent="0.25">
      <c r="A118" s="625" t="s">
        <v>68</v>
      </c>
      <c r="B118" s="626"/>
      <c r="C118" s="57" t="s">
        <v>3</v>
      </c>
      <c r="D118" s="58">
        <f t="shared" ref="D118:K118" si="6">D80+D92+D104+D116</f>
        <v>0</v>
      </c>
      <c r="E118" s="58">
        <f t="shared" si="6"/>
        <v>0</v>
      </c>
      <c r="F118" s="58">
        <f t="shared" si="6"/>
        <v>85168.676959999997</v>
      </c>
      <c r="G118" s="58">
        <f t="shared" si="6"/>
        <v>113452.17695999998</v>
      </c>
      <c r="H118" s="58">
        <f t="shared" si="6"/>
        <v>147145.77695999999</v>
      </c>
      <c r="I118" s="58">
        <f t="shared" si="6"/>
        <v>169875.77695999999</v>
      </c>
      <c r="J118" s="58">
        <f t="shared" si="6"/>
        <v>169875.77695999999</v>
      </c>
      <c r="K118" s="58">
        <f t="shared" si="6"/>
        <v>169875.77695999999</v>
      </c>
      <c r="L118" s="58">
        <f t="shared" ref="L118:R118" si="7">L80+L92+L104+L116</f>
        <v>169875.77695999999</v>
      </c>
      <c r="M118" s="58">
        <f t="shared" si="7"/>
        <v>169875.77695999999</v>
      </c>
      <c r="N118" s="58">
        <f t="shared" si="7"/>
        <v>169875.77695999999</v>
      </c>
      <c r="O118" s="58">
        <f t="shared" si="7"/>
        <v>169875.77695999999</v>
      </c>
      <c r="P118" s="58">
        <f t="shared" si="7"/>
        <v>169875.77695999999</v>
      </c>
      <c r="Q118" s="58">
        <f t="shared" si="7"/>
        <v>169875.77695999999</v>
      </c>
      <c r="R118" s="58">
        <f t="shared" si="7"/>
        <v>169875.77695999999</v>
      </c>
      <c r="S118" s="13"/>
      <c r="T118" s="13"/>
      <c r="U118" s="6"/>
    </row>
    <row r="119" spans="1:21" ht="4.5" customHeight="1" x14ac:dyDescent="0.25">
      <c r="A119" s="4"/>
      <c r="B119" s="25"/>
      <c r="C119" s="9"/>
      <c r="D119" s="18"/>
      <c r="E119" s="18"/>
      <c r="F119" s="18"/>
      <c r="G119" s="18"/>
      <c r="H119" s="18"/>
      <c r="I119" s="18"/>
      <c r="J119" s="18"/>
      <c r="K119" s="18"/>
      <c r="L119" s="18"/>
      <c r="M119" s="18"/>
      <c r="N119" s="18"/>
      <c r="O119" s="18"/>
      <c r="P119" s="18"/>
      <c r="Q119" s="18"/>
      <c r="R119" s="18"/>
      <c r="S119" s="16"/>
      <c r="T119" s="16"/>
      <c r="U119" s="17"/>
    </row>
    <row r="120" spans="1:21" s="69" customFormat="1" ht="23.25" customHeight="1" x14ac:dyDescent="0.25">
      <c r="A120" s="63"/>
      <c r="B120" s="64"/>
      <c r="C120" s="65"/>
      <c r="D120" s="66" t="b">
        <f>D118=('2. Tulud-kulud projektiga'!D118-'3. Tulud-kulud projektita'!D118)</f>
        <v>1</v>
      </c>
      <c r="E120" s="66" t="b">
        <f>E118=('2. Tulud-kulud projektiga'!E118-'3. Tulud-kulud projektita'!E118)</f>
        <v>1</v>
      </c>
      <c r="F120" s="66" t="b">
        <f>F118=('2. Tulud-kulud projektiga'!F118-'3. Tulud-kulud projektita'!F118)</f>
        <v>1</v>
      </c>
      <c r="G120" s="66" t="b">
        <f>G118=('2. Tulud-kulud projektiga'!G118-'3. Tulud-kulud projektita'!G118)</f>
        <v>1</v>
      </c>
      <c r="H120" s="66" t="b">
        <f>H118=('2. Tulud-kulud projektiga'!H118-'3. Tulud-kulud projektita'!H118)</f>
        <v>1</v>
      </c>
      <c r="I120" s="66" t="b">
        <f>I118=('2. Tulud-kulud projektiga'!I118-'3. Tulud-kulud projektita'!I118)</f>
        <v>1</v>
      </c>
      <c r="J120" s="66" t="b">
        <f>J118=('2. Tulud-kulud projektiga'!J118-'3. Tulud-kulud projektita'!J118)</f>
        <v>1</v>
      </c>
      <c r="K120" s="66" t="b">
        <f>K118=('2. Tulud-kulud projektiga'!K118-'3. Tulud-kulud projektita'!K118)</f>
        <v>1</v>
      </c>
      <c r="L120" s="66" t="b">
        <f>L118=('2. Tulud-kulud projektiga'!L118-'3. Tulud-kulud projektita'!L118)</f>
        <v>1</v>
      </c>
      <c r="M120" s="66" t="b">
        <f>M118=('2. Tulud-kulud projektiga'!M118-'3. Tulud-kulud projektita'!M118)</f>
        <v>1</v>
      </c>
      <c r="N120" s="66" t="b">
        <f>N118=('2. Tulud-kulud projektiga'!N118-'3. Tulud-kulud projektita'!N118)</f>
        <v>1</v>
      </c>
      <c r="O120" s="66" t="b">
        <f>O118=('2. Tulud-kulud projektiga'!O118-'3. Tulud-kulud projektita'!O118)</f>
        <v>1</v>
      </c>
      <c r="P120" s="66" t="b">
        <f>P118=('2. Tulud-kulud projektiga'!P118-'3. Tulud-kulud projektita'!P118)</f>
        <v>1</v>
      </c>
      <c r="Q120" s="66" t="b">
        <f>Q118=('2. Tulud-kulud projektiga'!Q118-'3. Tulud-kulud projektita'!Q118)</f>
        <v>1</v>
      </c>
      <c r="R120" s="66" t="b">
        <f>R118=('2. Tulud-kulud projektiga'!R118-'3. Tulud-kulud projektita'!R118)</f>
        <v>1</v>
      </c>
      <c r="S120" s="67"/>
      <c r="T120" s="67"/>
      <c r="U120" s="68"/>
    </row>
    <row r="121" spans="1:21" s="3" customFormat="1" ht="21" customHeight="1" x14ac:dyDescent="0.25">
      <c r="A121" s="612" t="s">
        <v>38</v>
      </c>
      <c r="B121" s="613"/>
      <c r="C121" s="22" t="s">
        <v>3</v>
      </c>
      <c r="D121" s="14">
        <f t="shared" ref="D121:K121" si="8">D53-D118</f>
        <v>0</v>
      </c>
      <c r="E121" s="14">
        <f t="shared" si="8"/>
        <v>0</v>
      </c>
      <c r="F121" s="14">
        <f t="shared" si="8"/>
        <v>-793.67695999999705</v>
      </c>
      <c r="G121" s="14">
        <f t="shared" si="8"/>
        <v>-952.1769599999825</v>
      </c>
      <c r="H121" s="14">
        <f t="shared" si="8"/>
        <v>-895.77695999998832</v>
      </c>
      <c r="I121" s="14">
        <f t="shared" si="8"/>
        <v>-1125.7769599999883</v>
      </c>
      <c r="J121" s="14">
        <f t="shared" si="8"/>
        <v>-1125.7769599999883</v>
      </c>
      <c r="K121" s="14">
        <f t="shared" si="8"/>
        <v>-1125.7769599999883</v>
      </c>
      <c r="L121" s="14">
        <f t="shared" ref="L121:R121" si="9">L53-L118</f>
        <v>-1125.7769599999883</v>
      </c>
      <c r="M121" s="14">
        <f t="shared" si="9"/>
        <v>-1125.7769599999883</v>
      </c>
      <c r="N121" s="14">
        <f t="shared" si="9"/>
        <v>-1125.7769599999883</v>
      </c>
      <c r="O121" s="14">
        <f t="shared" si="9"/>
        <v>-1125.7769599999883</v>
      </c>
      <c r="P121" s="14">
        <f t="shared" si="9"/>
        <v>-1125.7769599999883</v>
      </c>
      <c r="Q121" s="14">
        <f t="shared" si="9"/>
        <v>-1125.7769599999883</v>
      </c>
      <c r="R121" s="14">
        <f t="shared" si="9"/>
        <v>-1125.7769599999883</v>
      </c>
      <c r="S121" s="13"/>
      <c r="T121" s="13"/>
      <c r="U121" s="6"/>
    </row>
    <row r="122" spans="1:21" ht="4.5" customHeight="1" x14ac:dyDescent="0.25">
      <c r="A122" s="4"/>
      <c r="B122" s="25"/>
      <c r="C122" s="9"/>
      <c r="D122" s="18"/>
      <c r="E122" s="18"/>
      <c r="F122" s="18"/>
      <c r="G122" s="18"/>
      <c r="H122" s="18"/>
      <c r="I122" s="18"/>
      <c r="J122" s="18"/>
      <c r="K122" s="18"/>
      <c r="L122" s="18"/>
      <c r="M122" s="18"/>
      <c r="N122" s="18"/>
      <c r="O122" s="18"/>
      <c r="P122" s="18"/>
      <c r="Q122" s="18"/>
      <c r="R122" s="19"/>
      <c r="S122" s="16"/>
      <c r="T122" s="16"/>
      <c r="U122" s="17"/>
    </row>
    <row r="123" spans="1:21" x14ac:dyDescent="0.25">
      <c r="B123" s="24"/>
      <c r="C123" s="7"/>
      <c r="D123" s="67" t="b">
        <f>D121=('2. Tulud-kulud projektiga'!D121-'3. Tulud-kulud projektita'!D121)</f>
        <v>1</v>
      </c>
      <c r="E123" s="67" t="b">
        <f>E121=('2. Tulud-kulud projektiga'!E121-'3. Tulud-kulud projektita'!E121)</f>
        <v>1</v>
      </c>
      <c r="F123" s="67" t="b">
        <f>F121=('2. Tulud-kulud projektiga'!F121-'3. Tulud-kulud projektita'!F121)</f>
        <v>1</v>
      </c>
      <c r="G123" s="67" t="b">
        <f>G121=('2. Tulud-kulud projektiga'!G121-'3. Tulud-kulud projektita'!G121)</f>
        <v>1</v>
      </c>
      <c r="H123" s="67" t="b">
        <f>H121=('2. Tulud-kulud projektiga'!H121-'3. Tulud-kulud projektita'!H121)</f>
        <v>1</v>
      </c>
      <c r="I123" s="67" t="b">
        <f>I121=('2. Tulud-kulud projektiga'!I121-'3. Tulud-kulud projektita'!I121)</f>
        <v>1</v>
      </c>
      <c r="J123" s="67" t="b">
        <f>J121=('2. Tulud-kulud projektiga'!J121-'3. Tulud-kulud projektita'!J121)</f>
        <v>1</v>
      </c>
      <c r="K123" s="67" t="b">
        <f>K121=('2. Tulud-kulud projektiga'!K121-'3. Tulud-kulud projektita'!K121)</f>
        <v>1</v>
      </c>
      <c r="L123" s="67" t="b">
        <f>L121=('2. Tulud-kulud projektiga'!L121-'3. Tulud-kulud projektita'!L121)</f>
        <v>1</v>
      </c>
      <c r="M123" s="67" t="b">
        <f>M121=('2. Tulud-kulud projektiga'!M121-'3. Tulud-kulud projektita'!M121)</f>
        <v>1</v>
      </c>
      <c r="N123" s="67" t="b">
        <f>N121=('2. Tulud-kulud projektiga'!N121-'3. Tulud-kulud projektita'!N121)</f>
        <v>1</v>
      </c>
      <c r="O123" s="67" t="b">
        <f>O121=('2. Tulud-kulud projektiga'!O121-'3. Tulud-kulud projektita'!O121)</f>
        <v>1</v>
      </c>
      <c r="P123" s="67" t="b">
        <f>P121=('2. Tulud-kulud projektiga'!P121-'3. Tulud-kulud projektita'!P121)</f>
        <v>1</v>
      </c>
      <c r="Q123" s="67" t="b">
        <f>Q121=('2. Tulud-kulud projektiga'!Q121-'3. Tulud-kulud projektita'!Q121)</f>
        <v>1</v>
      </c>
      <c r="R123" s="67" t="b">
        <f>R121=('2. Tulud-kulud projektiga'!R121-'3. Tulud-kulud projektita'!R121)</f>
        <v>1</v>
      </c>
      <c r="S123" s="16"/>
      <c r="T123" s="16"/>
      <c r="U123" s="17"/>
    </row>
    <row r="124" spans="1:21" ht="9" customHeight="1" x14ac:dyDescent="0.25">
      <c r="B124" s="24"/>
      <c r="C124" s="7"/>
      <c r="D124" s="16"/>
      <c r="E124" s="16"/>
      <c r="F124" s="16"/>
      <c r="G124" s="16"/>
      <c r="H124" s="16"/>
      <c r="I124" s="16"/>
      <c r="J124" s="16"/>
      <c r="K124" s="16"/>
      <c r="L124" s="16"/>
      <c r="M124" s="16"/>
      <c r="N124" s="16"/>
      <c r="O124" s="16"/>
      <c r="P124" s="16"/>
      <c r="Q124" s="16"/>
      <c r="R124" s="16"/>
      <c r="S124" s="16"/>
      <c r="T124" s="16"/>
      <c r="U124" s="17"/>
    </row>
    <row r="125" spans="1:21" ht="18.75" customHeight="1" x14ac:dyDescent="0.25">
      <c r="A125" s="612" t="s">
        <v>181</v>
      </c>
      <c r="B125" s="613"/>
      <c r="C125" s="22" t="s">
        <v>3</v>
      </c>
      <c r="D125" s="14">
        <f>D121</f>
        <v>0</v>
      </c>
      <c r="E125" s="14">
        <f>D125+E121</f>
        <v>0</v>
      </c>
      <c r="F125" s="14">
        <f t="shared" ref="F125:P125" si="10">E125+F121</f>
        <v>-793.67695999999705</v>
      </c>
      <c r="G125" s="14">
        <f t="shared" si="10"/>
        <v>-1745.8539199999796</v>
      </c>
      <c r="H125" s="14">
        <f t="shared" si="10"/>
        <v>-2641.6308799999679</v>
      </c>
      <c r="I125" s="14">
        <f t="shared" si="10"/>
        <v>-3767.4078399999562</v>
      </c>
      <c r="J125" s="14">
        <f t="shared" si="10"/>
        <v>-4893.1847999999445</v>
      </c>
      <c r="K125" s="14">
        <f t="shared" si="10"/>
        <v>-6018.9617599999328</v>
      </c>
      <c r="L125" s="14">
        <f t="shared" si="10"/>
        <v>-7144.7387199999212</v>
      </c>
      <c r="M125" s="14">
        <f t="shared" si="10"/>
        <v>-8270.5156799999095</v>
      </c>
      <c r="N125" s="14">
        <f t="shared" si="10"/>
        <v>-9396.2926399998978</v>
      </c>
      <c r="O125" s="14">
        <f t="shared" si="10"/>
        <v>-10522.069599999886</v>
      </c>
      <c r="P125" s="14">
        <f t="shared" si="10"/>
        <v>-11647.846559999874</v>
      </c>
      <c r="Q125" s="14">
        <f t="shared" ref="Q125" si="11">P125+Q121</f>
        <v>-12773.623519999863</v>
      </c>
      <c r="R125" s="14">
        <f t="shared" ref="R125" si="12">Q125+R121</f>
        <v>-13899.400479999851</v>
      </c>
      <c r="S125" s="16"/>
      <c r="T125" s="16"/>
      <c r="U125" s="17"/>
    </row>
    <row r="126" spans="1:21" ht="4.5" customHeight="1" x14ac:dyDescent="0.25">
      <c r="A126" s="4"/>
      <c r="B126" s="25"/>
      <c r="C126" s="9"/>
      <c r="D126" s="18"/>
      <c r="E126" s="18"/>
      <c r="F126" s="18"/>
      <c r="G126" s="18"/>
      <c r="H126" s="18"/>
      <c r="I126" s="18"/>
      <c r="J126" s="18"/>
      <c r="K126" s="18"/>
      <c r="L126" s="18"/>
      <c r="M126" s="18"/>
      <c r="N126" s="18"/>
      <c r="O126" s="18"/>
      <c r="P126" s="18"/>
      <c r="Q126" s="18"/>
      <c r="R126" s="19"/>
      <c r="S126" s="16"/>
      <c r="T126" s="16"/>
      <c r="U126" s="17"/>
    </row>
    <row r="127" spans="1:21" x14ac:dyDescent="0.25">
      <c r="B127" s="24"/>
      <c r="C127" s="7"/>
      <c r="D127" s="67"/>
      <c r="E127" s="67"/>
      <c r="F127" s="67"/>
      <c r="G127" s="67"/>
      <c r="H127" s="67"/>
      <c r="I127" s="67"/>
      <c r="J127" s="67"/>
      <c r="K127" s="67"/>
      <c r="L127" s="67"/>
      <c r="M127" s="67"/>
      <c r="N127" s="67"/>
      <c r="O127" s="67"/>
      <c r="P127" s="67"/>
      <c r="Q127" s="67"/>
      <c r="R127" s="67"/>
      <c r="S127" s="16"/>
      <c r="T127" s="16"/>
      <c r="U127" s="17"/>
    </row>
    <row r="128" spans="1:21" x14ac:dyDescent="0.25">
      <c r="B128" s="24"/>
      <c r="C128" s="7"/>
      <c r="D128" s="16"/>
      <c r="E128" s="16"/>
      <c r="F128" s="16"/>
      <c r="G128" s="16"/>
      <c r="H128" s="16"/>
      <c r="I128" s="16"/>
      <c r="J128" s="16"/>
      <c r="K128" s="16"/>
      <c r="L128" s="16"/>
      <c r="M128" s="16"/>
      <c r="N128" s="16"/>
      <c r="O128" s="16"/>
      <c r="P128" s="16"/>
      <c r="Q128" s="16"/>
      <c r="R128" s="16"/>
      <c r="S128" s="16"/>
      <c r="T128" s="16"/>
      <c r="U128" s="17"/>
    </row>
    <row r="129" spans="2:21" x14ac:dyDescent="0.25">
      <c r="B129" s="24"/>
      <c r="C129" s="7"/>
      <c r="D129" s="16"/>
      <c r="E129" s="16"/>
      <c r="F129" s="16"/>
      <c r="G129" s="16"/>
      <c r="H129" s="16"/>
      <c r="I129" s="16"/>
      <c r="J129" s="16"/>
      <c r="K129" s="16"/>
      <c r="L129" s="16"/>
      <c r="M129" s="16"/>
      <c r="N129" s="16"/>
      <c r="O129" s="16"/>
      <c r="P129" s="16"/>
      <c r="Q129" s="16"/>
      <c r="R129" s="16"/>
      <c r="S129" s="16"/>
      <c r="T129" s="16"/>
      <c r="U129" s="17"/>
    </row>
    <row r="130" spans="2:21" x14ac:dyDescent="0.25">
      <c r="B130" s="24"/>
      <c r="C130" s="7"/>
      <c r="D130" s="16"/>
      <c r="E130" s="16"/>
      <c r="F130" s="16"/>
      <c r="G130" s="16"/>
      <c r="H130" s="16"/>
      <c r="I130" s="16"/>
      <c r="J130" s="16"/>
      <c r="K130" s="16"/>
      <c r="L130" s="16"/>
      <c r="M130" s="16"/>
      <c r="N130" s="16"/>
      <c r="O130" s="16"/>
      <c r="P130" s="16"/>
      <c r="Q130" s="16"/>
      <c r="R130" s="16"/>
      <c r="S130" s="16"/>
      <c r="T130" s="16"/>
      <c r="U130" s="17"/>
    </row>
    <row r="131" spans="2:21" x14ac:dyDescent="0.25">
      <c r="B131" s="24"/>
      <c r="C131" s="7"/>
      <c r="D131" s="16"/>
      <c r="E131" s="16"/>
      <c r="F131" s="16"/>
      <c r="G131" s="16"/>
      <c r="H131" s="16"/>
      <c r="I131" s="16"/>
      <c r="J131" s="16"/>
      <c r="K131" s="16"/>
      <c r="L131" s="16"/>
      <c r="M131" s="16"/>
      <c r="N131" s="16"/>
      <c r="O131" s="16"/>
      <c r="P131" s="16"/>
      <c r="Q131" s="16"/>
      <c r="R131" s="16"/>
      <c r="S131" s="16"/>
      <c r="T131" s="16"/>
      <c r="U131" s="17"/>
    </row>
    <row r="132" spans="2:21" x14ac:dyDescent="0.25">
      <c r="B132" s="24"/>
      <c r="C132" s="7"/>
      <c r="D132" s="16"/>
      <c r="E132" s="16"/>
      <c r="F132" s="16"/>
      <c r="G132" s="16"/>
      <c r="H132" s="16"/>
      <c r="I132" s="16"/>
      <c r="J132" s="16"/>
      <c r="K132" s="16"/>
      <c r="L132" s="16"/>
      <c r="M132" s="16"/>
      <c r="N132" s="16"/>
      <c r="O132" s="16"/>
      <c r="P132" s="16"/>
      <c r="Q132" s="16"/>
      <c r="R132" s="16"/>
      <c r="S132" s="16"/>
      <c r="T132" s="16"/>
      <c r="U132" s="17"/>
    </row>
    <row r="133" spans="2:21" x14ac:dyDescent="0.25">
      <c r="B133" s="24"/>
      <c r="C133" s="7"/>
      <c r="D133" s="16"/>
      <c r="E133" s="16"/>
      <c r="F133" s="16"/>
      <c r="G133" s="16"/>
      <c r="H133" s="16"/>
      <c r="I133" s="16"/>
      <c r="J133" s="16"/>
      <c r="K133" s="16"/>
      <c r="L133" s="16"/>
      <c r="M133" s="16"/>
      <c r="N133" s="16"/>
      <c r="O133" s="16"/>
      <c r="P133" s="16"/>
      <c r="Q133" s="16"/>
      <c r="R133" s="16"/>
      <c r="S133" s="16"/>
      <c r="T133" s="16"/>
      <c r="U133" s="17"/>
    </row>
    <row r="134" spans="2:21" x14ac:dyDescent="0.25">
      <c r="B134" s="24"/>
      <c r="C134" s="7"/>
      <c r="D134" s="16"/>
      <c r="E134" s="16"/>
      <c r="F134" s="16"/>
      <c r="G134" s="16"/>
      <c r="H134" s="16"/>
      <c r="I134" s="16"/>
      <c r="J134" s="16"/>
      <c r="K134" s="16"/>
      <c r="L134" s="16"/>
      <c r="M134" s="16"/>
      <c r="N134" s="16"/>
      <c r="O134" s="16"/>
      <c r="P134" s="16"/>
      <c r="Q134" s="16"/>
      <c r="R134" s="16"/>
      <c r="S134" s="16"/>
      <c r="T134" s="16"/>
      <c r="U134" s="17"/>
    </row>
    <row r="135" spans="2:21" x14ac:dyDescent="0.25">
      <c r="B135" s="24"/>
      <c r="C135" s="7"/>
      <c r="D135" s="16"/>
      <c r="E135" s="16"/>
      <c r="F135" s="16"/>
      <c r="G135" s="16"/>
      <c r="H135" s="16"/>
      <c r="I135" s="16"/>
      <c r="J135" s="16"/>
      <c r="K135" s="16"/>
      <c r="L135" s="16"/>
      <c r="M135" s="16"/>
      <c r="N135" s="16"/>
      <c r="O135" s="16"/>
      <c r="P135" s="16"/>
      <c r="Q135" s="16"/>
      <c r="R135" s="16"/>
      <c r="S135" s="16"/>
      <c r="T135" s="16"/>
      <c r="U135" s="17"/>
    </row>
    <row r="136" spans="2:21" x14ac:dyDescent="0.25">
      <c r="B136" s="24"/>
      <c r="C136" s="7"/>
      <c r="D136" s="16"/>
      <c r="E136" s="16"/>
      <c r="F136" s="16"/>
      <c r="G136" s="16"/>
      <c r="H136" s="16"/>
      <c r="I136" s="16"/>
      <c r="J136" s="16"/>
      <c r="K136" s="16"/>
      <c r="L136" s="16"/>
      <c r="M136" s="16"/>
      <c r="N136" s="16"/>
      <c r="O136" s="16"/>
      <c r="P136" s="16"/>
      <c r="Q136" s="16"/>
      <c r="R136" s="16"/>
      <c r="S136" s="16"/>
      <c r="T136" s="16"/>
      <c r="U136" s="17"/>
    </row>
    <row r="137" spans="2:21" x14ac:dyDescent="0.25">
      <c r="B137" s="24"/>
      <c r="C137" s="7"/>
      <c r="D137" s="16"/>
      <c r="E137" s="16"/>
      <c r="F137" s="16"/>
      <c r="G137" s="16"/>
      <c r="H137" s="16"/>
      <c r="I137" s="16"/>
      <c r="J137" s="16"/>
      <c r="K137" s="16"/>
      <c r="L137" s="16"/>
      <c r="M137" s="16"/>
      <c r="N137" s="16"/>
      <c r="O137" s="16"/>
      <c r="P137" s="16"/>
      <c r="Q137" s="16"/>
      <c r="R137" s="16"/>
      <c r="S137" s="16"/>
      <c r="T137" s="16"/>
      <c r="U137" s="17"/>
    </row>
    <row r="138" spans="2:21" x14ac:dyDescent="0.25">
      <c r="B138" s="24"/>
      <c r="C138" s="7"/>
      <c r="D138" s="16"/>
      <c r="E138" s="16"/>
      <c r="F138" s="16"/>
      <c r="G138" s="16"/>
      <c r="H138" s="16"/>
      <c r="I138" s="16"/>
      <c r="J138" s="16"/>
      <c r="K138" s="16"/>
      <c r="L138" s="16"/>
      <c r="M138" s="16"/>
      <c r="N138" s="16"/>
      <c r="O138" s="16"/>
      <c r="P138" s="16"/>
      <c r="Q138" s="16"/>
      <c r="R138" s="16"/>
      <c r="S138" s="16"/>
      <c r="T138" s="16"/>
      <c r="U138" s="17"/>
    </row>
    <row r="139" spans="2:21" x14ac:dyDescent="0.25">
      <c r="B139" s="24"/>
      <c r="C139" s="7"/>
      <c r="D139" s="16"/>
      <c r="E139" s="16"/>
      <c r="F139" s="16"/>
      <c r="G139" s="16"/>
      <c r="H139" s="16"/>
      <c r="I139" s="16"/>
      <c r="J139" s="16"/>
      <c r="K139" s="16"/>
      <c r="L139" s="16"/>
      <c r="M139" s="16"/>
      <c r="N139" s="16"/>
      <c r="O139" s="16"/>
      <c r="P139" s="16"/>
      <c r="Q139" s="16"/>
      <c r="R139" s="16"/>
      <c r="S139" s="16"/>
      <c r="T139" s="16"/>
      <c r="U139" s="17"/>
    </row>
    <row r="140" spans="2:21" x14ac:dyDescent="0.25">
      <c r="B140" s="24"/>
      <c r="C140" s="7"/>
      <c r="D140" s="16"/>
      <c r="E140" s="16"/>
      <c r="F140" s="16"/>
      <c r="G140" s="16"/>
      <c r="H140" s="16"/>
      <c r="I140" s="16"/>
      <c r="J140" s="16"/>
      <c r="K140" s="16"/>
      <c r="L140" s="16"/>
      <c r="M140" s="16"/>
      <c r="N140" s="16"/>
      <c r="O140" s="16"/>
      <c r="P140" s="16"/>
      <c r="Q140" s="16"/>
      <c r="R140" s="16"/>
      <c r="S140" s="16"/>
      <c r="T140" s="16"/>
      <c r="U140" s="17"/>
    </row>
    <row r="141" spans="2:21" x14ac:dyDescent="0.25">
      <c r="B141" s="24"/>
      <c r="C141" s="7"/>
      <c r="D141" s="16"/>
      <c r="E141" s="16"/>
      <c r="F141" s="16"/>
      <c r="G141" s="16"/>
      <c r="H141" s="16"/>
      <c r="I141" s="16"/>
      <c r="J141" s="16"/>
      <c r="K141" s="16"/>
      <c r="L141" s="16"/>
      <c r="M141" s="16"/>
      <c r="N141" s="16"/>
      <c r="O141" s="16"/>
      <c r="P141" s="16"/>
      <c r="Q141" s="16"/>
      <c r="R141" s="16"/>
      <c r="S141" s="16"/>
      <c r="T141" s="16"/>
      <c r="U141" s="17"/>
    </row>
    <row r="142" spans="2:21" x14ac:dyDescent="0.25">
      <c r="B142" s="24"/>
      <c r="C142" s="7"/>
      <c r="D142" s="16"/>
      <c r="E142" s="16"/>
      <c r="F142" s="16"/>
      <c r="G142" s="16"/>
      <c r="H142" s="16"/>
      <c r="I142" s="16"/>
      <c r="J142" s="16"/>
      <c r="K142" s="16"/>
      <c r="L142" s="16"/>
      <c r="M142" s="16"/>
      <c r="N142" s="16"/>
      <c r="O142" s="16"/>
      <c r="P142" s="16"/>
      <c r="Q142" s="16"/>
      <c r="R142" s="16"/>
      <c r="S142" s="16"/>
      <c r="T142" s="16"/>
      <c r="U142" s="17"/>
    </row>
    <row r="143" spans="2:21" x14ac:dyDescent="0.25">
      <c r="B143" s="24"/>
      <c r="C143" s="7"/>
      <c r="D143" s="16"/>
      <c r="E143" s="16"/>
      <c r="F143" s="16"/>
      <c r="G143" s="16"/>
      <c r="H143" s="16"/>
      <c r="I143" s="16"/>
      <c r="J143" s="16"/>
      <c r="K143" s="16"/>
      <c r="L143" s="16"/>
      <c r="M143" s="16"/>
      <c r="N143" s="16"/>
      <c r="O143" s="16"/>
      <c r="P143" s="16"/>
      <c r="Q143" s="16"/>
      <c r="R143" s="16"/>
      <c r="S143" s="16"/>
      <c r="T143" s="16"/>
      <c r="U143" s="17"/>
    </row>
    <row r="144" spans="2:21" x14ac:dyDescent="0.25">
      <c r="B144" s="24"/>
      <c r="C144" s="7"/>
      <c r="D144" s="16"/>
      <c r="E144" s="16"/>
      <c r="F144" s="16"/>
      <c r="G144" s="16"/>
      <c r="H144" s="16"/>
      <c r="I144" s="16"/>
      <c r="J144" s="16"/>
      <c r="K144" s="16"/>
      <c r="L144" s="16"/>
      <c r="M144" s="16"/>
      <c r="N144" s="16"/>
      <c r="O144" s="16"/>
      <c r="P144" s="16"/>
      <c r="Q144" s="16"/>
      <c r="R144" s="16"/>
      <c r="S144" s="16"/>
      <c r="T144" s="16"/>
      <c r="U144" s="17"/>
    </row>
    <row r="145" spans="2:21" x14ac:dyDescent="0.25">
      <c r="B145" s="24"/>
      <c r="C145" s="7"/>
      <c r="D145" s="16"/>
      <c r="E145" s="16"/>
      <c r="F145" s="16"/>
      <c r="G145" s="16"/>
      <c r="H145" s="16"/>
      <c r="I145" s="16"/>
      <c r="J145" s="16"/>
      <c r="K145" s="16"/>
      <c r="L145" s="16"/>
      <c r="M145" s="16"/>
      <c r="N145" s="16"/>
      <c r="O145" s="16"/>
      <c r="P145" s="16"/>
      <c r="Q145" s="16"/>
      <c r="R145" s="16"/>
      <c r="S145" s="16"/>
      <c r="T145" s="16"/>
      <c r="U145" s="17"/>
    </row>
    <row r="146" spans="2:21" x14ac:dyDescent="0.25">
      <c r="B146" s="24"/>
      <c r="C146" s="7"/>
      <c r="D146" s="16"/>
      <c r="E146" s="16"/>
      <c r="F146" s="16"/>
      <c r="G146" s="16"/>
      <c r="H146" s="16"/>
      <c r="I146" s="16"/>
      <c r="J146" s="16"/>
      <c r="K146" s="16"/>
      <c r="L146" s="16"/>
      <c r="M146" s="16"/>
      <c r="N146" s="16"/>
      <c r="O146" s="16"/>
      <c r="P146" s="16"/>
      <c r="Q146" s="16"/>
      <c r="R146" s="16"/>
      <c r="S146" s="16"/>
      <c r="T146" s="16"/>
      <c r="U146" s="17"/>
    </row>
    <row r="147" spans="2:21" x14ac:dyDescent="0.25">
      <c r="B147" s="24"/>
      <c r="C147" s="7"/>
      <c r="D147" s="16"/>
      <c r="E147" s="16"/>
      <c r="F147" s="16"/>
      <c r="G147" s="16"/>
      <c r="H147" s="16"/>
      <c r="I147" s="16"/>
      <c r="J147" s="16"/>
      <c r="K147" s="16"/>
      <c r="L147" s="16"/>
      <c r="M147" s="16"/>
      <c r="N147" s="16"/>
      <c r="O147" s="16"/>
      <c r="P147" s="16"/>
      <c r="Q147" s="16"/>
      <c r="R147" s="16"/>
      <c r="S147" s="16"/>
      <c r="T147" s="16"/>
      <c r="U147" s="17"/>
    </row>
    <row r="148" spans="2:21" x14ac:dyDescent="0.25">
      <c r="B148" s="24"/>
      <c r="C148" s="7"/>
      <c r="D148" s="16"/>
      <c r="E148" s="16"/>
      <c r="F148" s="16"/>
      <c r="G148" s="16"/>
      <c r="H148" s="16"/>
      <c r="I148" s="16"/>
      <c r="J148" s="16"/>
      <c r="K148" s="16"/>
      <c r="L148" s="16"/>
      <c r="M148" s="16"/>
      <c r="N148" s="16"/>
      <c r="O148" s="16"/>
      <c r="P148" s="16"/>
      <c r="Q148" s="16"/>
      <c r="R148" s="16"/>
      <c r="S148" s="16"/>
      <c r="T148" s="16"/>
      <c r="U148" s="17"/>
    </row>
    <row r="149" spans="2:21" x14ac:dyDescent="0.25">
      <c r="B149" s="24"/>
      <c r="C149" s="7"/>
      <c r="D149" s="16"/>
      <c r="E149" s="16"/>
      <c r="F149" s="16"/>
      <c r="G149" s="16"/>
      <c r="H149" s="16"/>
      <c r="I149" s="16"/>
      <c r="J149" s="16"/>
      <c r="K149" s="16"/>
      <c r="L149" s="16"/>
      <c r="M149" s="16"/>
      <c r="N149" s="16"/>
      <c r="O149" s="16"/>
      <c r="P149" s="16"/>
      <c r="Q149" s="16"/>
      <c r="R149" s="16"/>
      <c r="S149" s="16"/>
      <c r="T149" s="16"/>
      <c r="U149" s="17"/>
    </row>
    <row r="150" spans="2:21" x14ac:dyDescent="0.25">
      <c r="B150" s="24"/>
      <c r="C150" s="7"/>
      <c r="D150" s="16"/>
      <c r="E150" s="16"/>
      <c r="F150" s="16"/>
      <c r="G150" s="16"/>
      <c r="H150" s="16"/>
      <c r="I150" s="16"/>
      <c r="J150" s="16"/>
      <c r="K150" s="16"/>
      <c r="L150" s="16"/>
      <c r="M150" s="16"/>
      <c r="N150" s="16"/>
      <c r="O150" s="16"/>
      <c r="P150" s="16"/>
      <c r="Q150" s="16"/>
      <c r="R150" s="16"/>
      <c r="S150" s="16"/>
      <c r="T150" s="16"/>
      <c r="U150" s="17"/>
    </row>
    <row r="151" spans="2:21" x14ac:dyDescent="0.25">
      <c r="B151" s="24"/>
      <c r="C151" s="7"/>
      <c r="D151" s="16"/>
      <c r="E151" s="16"/>
      <c r="F151" s="16"/>
      <c r="G151" s="16"/>
      <c r="H151" s="16"/>
      <c r="I151" s="16"/>
      <c r="J151" s="16"/>
      <c r="K151" s="16"/>
      <c r="L151" s="16"/>
      <c r="M151" s="16"/>
      <c r="N151" s="16"/>
      <c r="O151" s="16"/>
      <c r="P151" s="16"/>
      <c r="Q151" s="16"/>
      <c r="R151" s="16"/>
      <c r="S151" s="16"/>
      <c r="T151" s="16"/>
      <c r="U151" s="17"/>
    </row>
    <row r="152" spans="2:21" x14ac:dyDescent="0.25">
      <c r="B152" s="24"/>
      <c r="C152" s="7"/>
      <c r="D152" s="16"/>
      <c r="E152" s="16"/>
      <c r="F152" s="16"/>
      <c r="G152" s="16"/>
      <c r="H152" s="16"/>
      <c r="I152" s="16"/>
      <c r="J152" s="16"/>
      <c r="K152" s="16"/>
      <c r="L152" s="16"/>
      <c r="M152" s="16"/>
      <c r="N152" s="16"/>
      <c r="O152" s="16"/>
      <c r="P152" s="16"/>
      <c r="Q152" s="16"/>
      <c r="R152" s="16"/>
      <c r="S152" s="16"/>
      <c r="T152" s="16"/>
      <c r="U152" s="17"/>
    </row>
    <row r="153" spans="2:21" x14ac:dyDescent="0.25">
      <c r="B153" s="24"/>
      <c r="C153" s="7"/>
      <c r="D153" s="16"/>
      <c r="E153" s="16"/>
      <c r="F153" s="16"/>
      <c r="G153" s="16"/>
      <c r="H153" s="16"/>
      <c r="I153" s="16"/>
      <c r="J153" s="16"/>
      <c r="K153" s="16"/>
      <c r="L153" s="16"/>
      <c r="M153" s="16"/>
      <c r="N153" s="16"/>
      <c r="O153" s="16"/>
      <c r="P153" s="16"/>
      <c r="Q153" s="16"/>
      <c r="R153" s="16"/>
      <c r="S153" s="16"/>
      <c r="T153" s="16"/>
      <c r="U153" s="17"/>
    </row>
    <row r="154" spans="2:21" x14ac:dyDescent="0.25">
      <c r="B154" s="24"/>
      <c r="C154" s="7"/>
      <c r="D154" s="16"/>
      <c r="E154" s="16"/>
      <c r="F154" s="16"/>
      <c r="G154" s="16"/>
      <c r="H154" s="16"/>
      <c r="I154" s="16"/>
      <c r="J154" s="16"/>
      <c r="K154" s="16"/>
      <c r="L154" s="16"/>
      <c r="M154" s="16"/>
      <c r="N154" s="16"/>
      <c r="O154" s="16"/>
      <c r="P154" s="16"/>
      <c r="Q154" s="16"/>
      <c r="R154" s="16"/>
      <c r="S154" s="16"/>
      <c r="T154" s="16"/>
      <c r="U154" s="17"/>
    </row>
    <row r="155" spans="2:21" x14ac:dyDescent="0.25">
      <c r="B155" s="24"/>
      <c r="C155" s="7"/>
      <c r="D155" s="16"/>
      <c r="E155" s="16"/>
      <c r="F155" s="16"/>
      <c r="G155" s="16"/>
      <c r="H155" s="16"/>
      <c r="I155" s="16"/>
      <c r="J155" s="16"/>
      <c r="K155" s="16"/>
      <c r="L155" s="16"/>
      <c r="M155" s="16"/>
      <c r="N155" s="16"/>
      <c r="O155" s="16"/>
      <c r="P155" s="16"/>
      <c r="Q155" s="16"/>
      <c r="R155" s="16"/>
      <c r="S155" s="16"/>
      <c r="T155" s="16"/>
      <c r="U155" s="17"/>
    </row>
    <row r="156" spans="2:21" x14ac:dyDescent="0.25">
      <c r="B156" s="24"/>
      <c r="C156" s="7"/>
      <c r="D156" s="16"/>
      <c r="E156" s="16"/>
      <c r="F156" s="16"/>
      <c r="G156" s="16"/>
      <c r="H156" s="16"/>
      <c r="I156" s="16"/>
      <c r="J156" s="16"/>
      <c r="K156" s="16"/>
      <c r="L156" s="16"/>
      <c r="M156" s="16"/>
      <c r="N156" s="16"/>
      <c r="O156" s="16"/>
      <c r="P156" s="16"/>
      <c r="Q156" s="16"/>
      <c r="R156" s="16"/>
      <c r="S156" s="16"/>
      <c r="T156" s="16"/>
      <c r="U156" s="17"/>
    </row>
    <row r="157" spans="2:21" x14ac:dyDescent="0.25">
      <c r="B157" s="24"/>
      <c r="C157" s="7"/>
      <c r="D157" s="16"/>
      <c r="E157" s="16"/>
      <c r="F157" s="16"/>
      <c r="G157" s="16"/>
      <c r="H157" s="16"/>
      <c r="I157" s="16"/>
      <c r="J157" s="16"/>
      <c r="K157" s="16"/>
      <c r="L157" s="16"/>
      <c r="M157" s="16"/>
      <c r="N157" s="16"/>
      <c r="O157" s="16"/>
      <c r="P157" s="16"/>
      <c r="Q157" s="16"/>
      <c r="R157" s="16"/>
      <c r="S157" s="16"/>
      <c r="T157" s="16"/>
      <c r="U157" s="17"/>
    </row>
    <row r="158" spans="2:21" x14ac:dyDescent="0.25">
      <c r="B158" s="24"/>
      <c r="C158" s="7"/>
      <c r="D158" s="16"/>
      <c r="E158" s="16"/>
      <c r="F158" s="16"/>
      <c r="G158" s="16"/>
      <c r="H158" s="16"/>
      <c r="I158" s="16"/>
      <c r="J158" s="16"/>
      <c r="K158" s="16"/>
      <c r="L158" s="16"/>
      <c r="M158" s="16"/>
      <c r="N158" s="16"/>
      <c r="O158" s="16"/>
      <c r="P158" s="16"/>
      <c r="Q158" s="16"/>
      <c r="R158" s="16"/>
      <c r="S158" s="16"/>
      <c r="T158" s="16"/>
      <c r="U158" s="17"/>
    </row>
    <row r="159" spans="2:21" x14ac:dyDescent="0.25">
      <c r="B159" s="24"/>
      <c r="C159" s="7"/>
      <c r="D159" s="16"/>
      <c r="E159" s="16"/>
      <c r="F159" s="16"/>
      <c r="G159" s="16"/>
      <c r="H159" s="16"/>
      <c r="I159" s="16"/>
      <c r="J159" s="16"/>
      <c r="K159" s="16"/>
      <c r="L159" s="16"/>
      <c r="M159" s="16"/>
      <c r="N159" s="16"/>
      <c r="O159" s="16"/>
      <c r="P159" s="16"/>
      <c r="Q159" s="16"/>
      <c r="R159" s="16"/>
      <c r="S159" s="16"/>
      <c r="T159" s="16"/>
      <c r="U159" s="17"/>
    </row>
    <row r="160" spans="2:21" x14ac:dyDescent="0.25">
      <c r="B160" s="24"/>
      <c r="C160" s="7"/>
      <c r="D160" s="16"/>
      <c r="E160" s="16"/>
      <c r="F160" s="16"/>
      <c r="G160" s="16"/>
      <c r="H160" s="16"/>
      <c r="I160" s="16"/>
      <c r="J160" s="16"/>
      <c r="K160" s="16"/>
      <c r="L160" s="16"/>
      <c r="M160" s="16"/>
      <c r="N160" s="16"/>
      <c r="O160" s="16"/>
      <c r="P160" s="16"/>
      <c r="Q160" s="16"/>
      <c r="R160" s="16"/>
      <c r="S160" s="16"/>
      <c r="T160" s="16"/>
      <c r="U160" s="17"/>
    </row>
    <row r="161" spans="2:21" x14ac:dyDescent="0.25">
      <c r="B161" s="24"/>
      <c r="C161" s="7"/>
      <c r="D161" s="16"/>
      <c r="E161" s="16"/>
      <c r="F161" s="16"/>
      <c r="G161" s="16"/>
      <c r="H161" s="16"/>
      <c r="I161" s="16"/>
      <c r="J161" s="16"/>
      <c r="K161" s="16"/>
      <c r="L161" s="16"/>
      <c r="M161" s="16"/>
      <c r="N161" s="16"/>
      <c r="O161" s="16"/>
      <c r="P161" s="16"/>
      <c r="Q161" s="16"/>
      <c r="R161" s="16"/>
      <c r="S161" s="16"/>
      <c r="T161" s="16"/>
      <c r="U161" s="17"/>
    </row>
    <row r="162" spans="2:21" x14ac:dyDescent="0.25">
      <c r="B162" s="24"/>
      <c r="C162" s="7"/>
      <c r="D162" s="16"/>
      <c r="E162" s="16"/>
      <c r="F162" s="16"/>
      <c r="G162" s="16"/>
      <c r="H162" s="16"/>
      <c r="I162" s="16"/>
      <c r="J162" s="16"/>
      <c r="K162" s="16"/>
      <c r="L162" s="16"/>
      <c r="M162" s="16"/>
      <c r="N162" s="16"/>
      <c r="O162" s="16"/>
      <c r="P162" s="16"/>
      <c r="Q162" s="16"/>
      <c r="R162" s="16"/>
      <c r="S162" s="16"/>
      <c r="T162" s="16"/>
      <c r="U162" s="17"/>
    </row>
    <row r="163" spans="2:21" x14ac:dyDescent="0.25">
      <c r="B163" s="24"/>
      <c r="C163" s="7"/>
      <c r="D163" s="16"/>
      <c r="E163" s="16"/>
      <c r="F163" s="16"/>
      <c r="G163" s="16"/>
      <c r="H163" s="16"/>
      <c r="I163" s="16"/>
      <c r="J163" s="16"/>
      <c r="K163" s="16"/>
      <c r="L163" s="16"/>
      <c r="M163" s="16"/>
      <c r="N163" s="16"/>
      <c r="O163" s="16"/>
      <c r="P163" s="16"/>
      <c r="Q163" s="16"/>
      <c r="R163" s="16"/>
      <c r="S163" s="16"/>
      <c r="T163" s="16"/>
      <c r="U163" s="17"/>
    </row>
    <row r="164" spans="2:21" x14ac:dyDescent="0.25">
      <c r="B164" s="24"/>
      <c r="C164" s="7"/>
      <c r="D164" s="16"/>
      <c r="E164" s="16"/>
      <c r="F164" s="16"/>
      <c r="G164" s="16"/>
      <c r="H164" s="16"/>
      <c r="I164" s="16"/>
      <c r="J164" s="16"/>
      <c r="K164" s="16"/>
      <c r="L164" s="16"/>
      <c r="M164" s="16"/>
      <c r="N164" s="16"/>
      <c r="O164" s="16"/>
      <c r="P164" s="16"/>
      <c r="Q164" s="16"/>
      <c r="R164" s="16"/>
      <c r="S164" s="16"/>
      <c r="T164" s="16"/>
      <c r="U164" s="17"/>
    </row>
    <row r="165" spans="2:21" x14ac:dyDescent="0.25">
      <c r="B165" s="24"/>
      <c r="C165" s="7"/>
      <c r="D165" s="16"/>
      <c r="E165" s="16"/>
      <c r="F165" s="16"/>
      <c r="G165" s="16"/>
      <c r="H165" s="16"/>
      <c r="I165" s="16"/>
      <c r="J165" s="16"/>
      <c r="K165" s="16"/>
      <c r="L165" s="16"/>
      <c r="M165" s="16"/>
      <c r="N165" s="16"/>
      <c r="O165" s="16"/>
      <c r="P165" s="16"/>
      <c r="Q165" s="16"/>
      <c r="R165" s="16"/>
      <c r="S165" s="16"/>
      <c r="T165" s="16"/>
      <c r="U165" s="17"/>
    </row>
    <row r="166" spans="2:21" x14ac:dyDescent="0.25">
      <c r="B166" s="24"/>
      <c r="C166" s="7"/>
      <c r="D166" s="16"/>
      <c r="E166" s="16"/>
      <c r="F166" s="16"/>
      <c r="G166" s="16"/>
      <c r="H166" s="16"/>
      <c r="I166" s="16"/>
      <c r="J166" s="16"/>
      <c r="K166" s="16"/>
      <c r="L166" s="16"/>
      <c r="M166" s="16"/>
      <c r="N166" s="16"/>
      <c r="O166" s="16"/>
      <c r="P166" s="16"/>
      <c r="Q166" s="16"/>
      <c r="R166" s="16"/>
      <c r="S166" s="16"/>
      <c r="T166" s="16"/>
      <c r="U166" s="17"/>
    </row>
    <row r="167" spans="2:21" x14ac:dyDescent="0.25">
      <c r="B167" s="24"/>
      <c r="C167" s="7"/>
      <c r="D167" s="16"/>
      <c r="E167" s="16"/>
      <c r="F167" s="16"/>
      <c r="G167" s="16"/>
      <c r="H167" s="16"/>
      <c r="I167" s="16"/>
      <c r="J167" s="16"/>
      <c r="K167" s="16"/>
      <c r="L167" s="16"/>
      <c r="M167" s="16"/>
      <c r="N167" s="16"/>
      <c r="O167" s="16"/>
      <c r="P167" s="16"/>
      <c r="Q167" s="16"/>
      <c r="R167" s="16"/>
      <c r="S167" s="16"/>
      <c r="T167" s="16"/>
      <c r="U167" s="17"/>
    </row>
    <row r="168" spans="2:21" x14ac:dyDescent="0.25">
      <c r="B168" s="24"/>
      <c r="C168" s="7"/>
      <c r="D168" s="16"/>
      <c r="E168" s="16"/>
      <c r="F168" s="16"/>
      <c r="G168" s="16"/>
      <c r="H168" s="16"/>
      <c r="I168" s="16"/>
      <c r="J168" s="16"/>
      <c r="K168" s="16"/>
      <c r="L168" s="16"/>
      <c r="M168" s="16"/>
      <c r="N168" s="16"/>
      <c r="O168" s="16"/>
      <c r="P168" s="16"/>
      <c r="Q168" s="16"/>
      <c r="R168" s="16"/>
      <c r="S168" s="16"/>
      <c r="T168" s="16"/>
      <c r="U168" s="17"/>
    </row>
    <row r="169" spans="2:21" x14ac:dyDescent="0.25">
      <c r="B169" s="24"/>
      <c r="C169" s="7"/>
      <c r="D169" s="16"/>
      <c r="E169" s="16"/>
      <c r="F169" s="16"/>
      <c r="G169" s="16"/>
      <c r="H169" s="16"/>
      <c r="I169" s="16"/>
      <c r="J169" s="16"/>
      <c r="K169" s="16"/>
      <c r="L169" s="16"/>
      <c r="M169" s="16"/>
      <c r="N169" s="16"/>
      <c r="O169" s="16"/>
      <c r="P169" s="16"/>
      <c r="Q169" s="16"/>
      <c r="R169" s="16"/>
      <c r="S169" s="16"/>
      <c r="T169" s="16"/>
      <c r="U169" s="17"/>
    </row>
    <row r="170" spans="2:21" x14ac:dyDescent="0.25">
      <c r="B170" s="24"/>
      <c r="C170" s="7"/>
      <c r="D170" s="16"/>
      <c r="E170" s="16"/>
      <c r="F170" s="16"/>
      <c r="G170" s="16"/>
      <c r="H170" s="16"/>
      <c r="I170" s="16"/>
      <c r="J170" s="16"/>
      <c r="K170" s="16"/>
      <c r="L170" s="16"/>
      <c r="M170" s="16"/>
      <c r="N170" s="16"/>
      <c r="O170" s="16"/>
      <c r="P170" s="16"/>
      <c r="Q170" s="16"/>
      <c r="R170" s="16"/>
      <c r="S170" s="16"/>
      <c r="T170" s="16"/>
      <c r="U170" s="17"/>
    </row>
    <row r="171" spans="2:21" x14ac:dyDescent="0.25">
      <c r="B171" s="24"/>
      <c r="C171" s="7"/>
      <c r="D171" s="16"/>
      <c r="E171" s="16"/>
      <c r="F171" s="16"/>
      <c r="G171" s="16"/>
      <c r="H171" s="16"/>
      <c r="I171" s="16"/>
      <c r="J171" s="16"/>
      <c r="K171" s="16"/>
      <c r="L171" s="16"/>
      <c r="M171" s="16"/>
      <c r="N171" s="16"/>
      <c r="O171" s="16"/>
      <c r="P171" s="16"/>
      <c r="Q171" s="16"/>
      <c r="R171" s="16"/>
      <c r="S171" s="16"/>
      <c r="T171" s="16"/>
      <c r="U171" s="17"/>
    </row>
    <row r="172" spans="2:21" x14ac:dyDescent="0.25">
      <c r="B172" s="24"/>
      <c r="C172" s="7"/>
      <c r="D172" s="16"/>
      <c r="E172" s="16"/>
      <c r="F172" s="16"/>
      <c r="G172" s="16"/>
      <c r="H172" s="16"/>
      <c r="I172" s="16"/>
      <c r="J172" s="16"/>
      <c r="K172" s="16"/>
      <c r="L172" s="16"/>
      <c r="M172" s="16"/>
      <c r="N172" s="16"/>
      <c r="O172" s="16"/>
      <c r="P172" s="16"/>
      <c r="Q172" s="16"/>
      <c r="R172" s="16"/>
      <c r="S172" s="16"/>
      <c r="T172" s="16"/>
      <c r="U172" s="17"/>
    </row>
    <row r="173" spans="2:21" x14ac:dyDescent="0.25">
      <c r="B173" s="24"/>
      <c r="C173" s="7"/>
      <c r="D173" s="16"/>
      <c r="E173" s="16"/>
      <c r="F173" s="16"/>
      <c r="G173" s="16"/>
      <c r="H173" s="16"/>
      <c r="I173" s="16"/>
      <c r="J173" s="16"/>
      <c r="K173" s="16"/>
      <c r="L173" s="16"/>
      <c r="M173" s="16"/>
      <c r="N173" s="16"/>
      <c r="O173" s="16"/>
      <c r="P173" s="16"/>
      <c r="Q173" s="16"/>
      <c r="R173" s="16"/>
      <c r="S173" s="16"/>
      <c r="T173" s="16"/>
      <c r="U173" s="17"/>
    </row>
    <row r="174" spans="2:21" x14ac:dyDescent="0.25">
      <c r="B174" s="24"/>
      <c r="C174" s="7"/>
      <c r="D174" s="16"/>
      <c r="E174" s="16"/>
      <c r="F174" s="16"/>
      <c r="G174" s="16"/>
      <c r="H174" s="16"/>
      <c r="I174" s="16"/>
      <c r="J174" s="16"/>
      <c r="K174" s="16"/>
      <c r="L174" s="16"/>
      <c r="M174" s="16"/>
      <c r="N174" s="16"/>
      <c r="O174" s="16"/>
      <c r="P174" s="16"/>
      <c r="Q174" s="16"/>
      <c r="R174" s="16"/>
      <c r="S174" s="16"/>
      <c r="T174" s="16"/>
      <c r="U174" s="17"/>
    </row>
    <row r="175" spans="2:21" x14ac:dyDescent="0.25">
      <c r="B175" s="24"/>
      <c r="C175" s="7"/>
      <c r="D175" s="16"/>
      <c r="E175" s="16"/>
      <c r="F175" s="16"/>
      <c r="G175" s="16"/>
      <c r="H175" s="16"/>
      <c r="I175" s="16"/>
      <c r="J175" s="16"/>
      <c r="K175" s="16"/>
      <c r="L175" s="16"/>
      <c r="M175" s="16"/>
      <c r="N175" s="16"/>
      <c r="O175" s="16"/>
      <c r="P175" s="16"/>
      <c r="Q175" s="16"/>
      <c r="R175" s="16"/>
      <c r="S175" s="16"/>
      <c r="T175" s="16"/>
      <c r="U175" s="17"/>
    </row>
    <row r="176" spans="2:21" x14ac:dyDescent="0.25">
      <c r="B176" s="24"/>
      <c r="C176" s="7"/>
      <c r="D176" s="16"/>
      <c r="E176" s="16"/>
      <c r="F176" s="16"/>
      <c r="G176" s="16"/>
      <c r="H176" s="16"/>
      <c r="I176" s="16"/>
      <c r="J176" s="16"/>
      <c r="K176" s="16"/>
      <c r="L176" s="16"/>
      <c r="M176" s="16"/>
      <c r="N176" s="16"/>
      <c r="O176" s="16"/>
      <c r="P176" s="16"/>
      <c r="Q176" s="16"/>
      <c r="R176" s="16"/>
      <c r="S176" s="16"/>
      <c r="T176" s="16"/>
      <c r="U176" s="17"/>
    </row>
    <row r="177" spans="2:21" x14ac:dyDescent="0.25">
      <c r="B177" s="24"/>
      <c r="C177" s="7"/>
      <c r="D177" s="16"/>
      <c r="E177" s="16"/>
      <c r="F177" s="16"/>
      <c r="G177" s="16"/>
      <c r="H177" s="16"/>
      <c r="I177" s="16"/>
      <c r="J177" s="16"/>
      <c r="K177" s="16"/>
      <c r="L177" s="16"/>
      <c r="M177" s="16"/>
      <c r="N177" s="16"/>
      <c r="O177" s="16"/>
      <c r="P177" s="16"/>
      <c r="Q177" s="16"/>
      <c r="R177" s="16"/>
      <c r="S177" s="16"/>
      <c r="T177" s="16"/>
      <c r="U177" s="17"/>
    </row>
    <row r="178" spans="2:21" x14ac:dyDescent="0.25">
      <c r="B178" s="24"/>
      <c r="C178" s="7"/>
      <c r="D178" s="16"/>
      <c r="E178" s="16"/>
      <c r="F178" s="16"/>
      <c r="G178" s="16"/>
      <c r="H178" s="16"/>
      <c r="I178" s="16"/>
      <c r="J178" s="16"/>
      <c r="K178" s="16"/>
      <c r="L178" s="16"/>
      <c r="M178" s="16"/>
      <c r="N178" s="16"/>
      <c r="O178" s="16"/>
      <c r="P178" s="16"/>
      <c r="Q178" s="16"/>
      <c r="R178" s="16"/>
      <c r="S178" s="16"/>
      <c r="T178" s="16"/>
      <c r="U178" s="17"/>
    </row>
    <row r="179" spans="2:21" x14ac:dyDescent="0.25">
      <c r="B179" s="24"/>
      <c r="C179" s="7"/>
      <c r="D179" s="16"/>
      <c r="E179" s="16"/>
      <c r="F179" s="16"/>
      <c r="G179" s="16"/>
      <c r="H179" s="16"/>
      <c r="I179" s="16"/>
      <c r="J179" s="16"/>
      <c r="K179" s="16"/>
      <c r="L179" s="16"/>
      <c r="M179" s="16"/>
      <c r="N179" s="16"/>
      <c r="O179" s="16"/>
      <c r="P179" s="16"/>
      <c r="Q179" s="16"/>
      <c r="R179" s="16"/>
      <c r="S179" s="16"/>
      <c r="T179" s="16"/>
      <c r="U179" s="17"/>
    </row>
    <row r="180" spans="2:21" x14ac:dyDescent="0.25">
      <c r="B180" s="24"/>
      <c r="C180" s="7"/>
      <c r="D180" s="16"/>
      <c r="E180" s="16"/>
      <c r="F180" s="16"/>
      <c r="G180" s="16"/>
      <c r="H180" s="16"/>
      <c r="I180" s="16"/>
      <c r="J180" s="16"/>
      <c r="K180" s="16"/>
      <c r="L180" s="16"/>
      <c r="M180" s="16"/>
      <c r="N180" s="16"/>
      <c r="O180" s="16"/>
      <c r="P180" s="16"/>
      <c r="Q180" s="16"/>
      <c r="R180" s="16"/>
      <c r="S180" s="16"/>
      <c r="T180" s="16"/>
      <c r="U180" s="17"/>
    </row>
    <row r="181" spans="2:21" x14ac:dyDescent="0.25">
      <c r="B181" s="24"/>
      <c r="C181" s="7"/>
      <c r="D181" s="16"/>
      <c r="E181" s="16"/>
      <c r="F181" s="16"/>
      <c r="G181" s="16"/>
      <c r="H181" s="16"/>
      <c r="I181" s="16"/>
      <c r="J181" s="16"/>
      <c r="K181" s="16"/>
      <c r="L181" s="16"/>
      <c r="M181" s="16"/>
      <c r="N181" s="16"/>
      <c r="O181" s="16"/>
      <c r="P181" s="16"/>
      <c r="Q181" s="16"/>
      <c r="R181" s="16"/>
      <c r="S181" s="16"/>
      <c r="T181" s="16"/>
      <c r="U181" s="17"/>
    </row>
    <row r="182" spans="2:21" x14ac:dyDescent="0.25">
      <c r="B182" s="24"/>
      <c r="C182" s="7"/>
      <c r="D182" s="16"/>
      <c r="E182" s="16"/>
      <c r="F182" s="16"/>
      <c r="G182" s="16"/>
      <c r="H182" s="16"/>
      <c r="I182" s="16"/>
      <c r="J182" s="16"/>
      <c r="K182" s="16"/>
      <c r="L182" s="16"/>
      <c r="M182" s="16"/>
      <c r="N182" s="16"/>
      <c r="O182" s="16"/>
      <c r="P182" s="16"/>
      <c r="Q182" s="16"/>
      <c r="R182" s="16"/>
      <c r="S182" s="16"/>
      <c r="T182" s="16"/>
      <c r="U182" s="17"/>
    </row>
    <row r="183" spans="2:21" x14ac:dyDescent="0.25">
      <c r="B183" s="24"/>
      <c r="C183" s="7"/>
      <c r="D183" s="16"/>
      <c r="E183" s="16"/>
      <c r="F183" s="16"/>
      <c r="G183" s="16"/>
      <c r="H183" s="16"/>
      <c r="I183" s="16"/>
      <c r="J183" s="16"/>
      <c r="K183" s="16"/>
      <c r="L183" s="16"/>
      <c r="M183" s="16"/>
      <c r="N183" s="16"/>
      <c r="O183" s="16"/>
      <c r="P183" s="16"/>
      <c r="Q183" s="16"/>
      <c r="R183" s="16"/>
      <c r="S183" s="16"/>
      <c r="T183" s="16"/>
      <c r="U183" s="17"/>
    </row>
    <row r="184" spans="2:21" x14ac:dyDescent="0.25">
      <c r="B184" s="24"/>
      <c r="C184" s="7"/>
      <c r="D184" s="16"/>
      <c r="E184" s="16"/>
      <c r="F184" s="16"/>
      <c r="G184" s="16"/>
      <c r="H184" s="16"/>
      <c r="I184" s="16"/>
      <c r="J184" s="16"/>
      <c r="K184" s="16"/>
      <c r="L184" s="16"/>
      <c r="M184" s="16"/>
      <c r="N184" s="16"/>
      <c r="O184" s="16"/>
      <c r="P184" s="16"/>
      <c r="Q184" s="16"/>
      <c r="R184" s="16"/>
      <c r="S184" s="16"/>
      <c r="T184" s="16"/>
      <c r="U184" s="17"/>
    </row>
    <row r="185" spans="2:21" x14ac:dyDescent="0.25">
      <c r="B185" s="24"/>
      <c r="C185" s="7"/>
      <c r="D185" s="16"/>
      <c r="E185" s="16"/>
      <c r="F185" s="16"/>
      <c r="G185" s="16"/>
      <c r="H185" s="16"/>
      <c r="I185" s="16"/>
      <c r="J185" s="16"/>
      <c r="K185" s="16"/>
      <c r="L185" s="16"/>
      <c r="M185" s="16"/>
      <c r="N185" s="16"/>
      <c r="O185" s="16"/>
      <c r="P185" s="16"/>
      <c r="Q185" s="16"/>
      <c r="R185" s="16"/>
      <c r="S185" s="16"/>
      <c r="T185" s="16"/>
      <c r="U185" s="17"/>
    </row>
    <row r="186" spans="2:21" x14ac:dyDescent="0.25">
      <c r="B186" s="24"/>
      <c r="C186" s="7"/>
      <c r="D186" s="16"/>
      <c r="E186" s="16"/>
      <c r="F186" s="16"/>
      <c r="G186" s="16"/>
      <c r="H186" s="16"/>
      <c r="I186" s="16"/>
      <c r="J186" s="16"/>
      <c r="K186" s="16"/>
      <c r="L186" s="16"/>
      <c r="M186" s="16"/>
      <c r="N186" s="16"/>
      <c r="O186" s="16"/>
      <c r="P186" s="16"/>
      <c r="Q186" s="16"/>
      <c r="R186" s="16"/>
      <c r="S186" s="16"/>
      <c r="T186" s="16"/>
      <c r="U186" s="17"/>
    </row>
    <row r="187" spans="2:21" x14ac:dyDescent="0.25">
      <c r="B187" s="24"/>
      <c r="C187" s="7"/>
      <c r="D187" s="16"/>
      <c r="E187" s="16"/>
      <c r="F187" s="16"/>
      <c r="G187" s="16"/>
      <c r="H187" s="16"/>
      <c r="I187" s="16"/>
      <c r="J187" s="16"/>
      <c r="K187" s="16"/>
      <c r="L187" s="16"/>
      <c r="M187" s="16"/>
      <c r="N187" s="16"/>
      <c r="O187" s="16"/>
      <c r="P187" s="16"/>
      <c r="Q187" s="16"/>
      <c r="R187" s="16"/>
      <c r="S187" s="16"/>
      <c r="T187" s="16"/>
      <c r="U187" s="17"/>
    </row>
    <row r="188" spans="2:21" x14ac:dyDescent="0.25">
      <c r="B188" s="24"/>
      <c r="C188" s="7"/>
      <c r="D188" s="16"/>
      <c r="E188" s="16"/>
      <c r="F188" s="16"/>
      <c r="G188" s="16"/>
      <c r="H188" s="16"/>
      <c r="I188" s="16"/>
      <c r="J188" s="16"/>
      <c r="K188" s="16"/>
      <c r="L188" s="16"/>
      <c r="M188" s="16"/>
      <c r="N188" s="16"/>
      <c r="O188" s="16"/>
      <c r="P188" s="16"/>
      <c r="Q188" s="16"/>
      <c r="R188" s="16"/>
      <c r="S188" s="16"/>
      <c r="T188" s="16"/>
      <c r="U188" s="17"/>
    </row>
    <row r="189" spans="2:21" x14ac:dyDescent="0.25">
      <c r="B189" s="24"/>
      <c r="C189" s="7"/>
      <c r="D189" s="16"/>
      <c r="E189" s="16"/>
      <c r="F189" s="16"/>
      <c r="G189" s="16"/>
      <c r="H189" s="16"/>
      <c r="I189" s="16"/>
      <c r="J189" s="16"/>
      <c r="K189" s="16"/>
      <c r="L189" s="16"/>
      <c r="M189" s="16"/>
      <c r="N189" s="16"/>
      <c r="O189" s="16"/>
      <c r="P189" s="16"/>
      <c r="Q189" s="16"/>
      <c r="R189" s="16"/>
      <c r="S189" s="16"/>
      <c r="T189" s="16"/>
      <c r="U189" s="17"/>
    </row>
    <row r="190" spans="2:21" x14ac:dyDescent="0.25">
      <c r="B190" s="24"/>
      <c r="C190" s="7"/>
      <c r="D190" s="16"/>
      <c r="E190" s="16"/>
      <c r="F190" s="16"/>
      <c r="G190" s="16"/>
      <c r="H190" s="16"/>
      <c r="I190" s="16"/>
      <c r="J190" s="16"/>
      <c r="K190" s="16"/>
      <c r="L190" s="16"/>
      <c r="M190" s="16"/>
      <c r="N190" s="16"/>
      <c r="O190" s="16"/>
      <c r="P190" s="16"/>
      <c r="Q190" s="16"/>
      <c r="R190" s="16"/>
      <c r="S190" s="16"/>
      <c r="T190" s="16"/>
      <c r="U190" s="17"/>
    </row>
    <row r="191" spans="2:21" x14ac:dyDescent="0.25">
      <c r="B191" s="24"/>
      <c r="C191" s="7"/>
      <c r="D191" s="16"/>
      <c r="E191" s="16"/>
      <c r="F191" s="16"/>
      <c r="G191" s="16"/>
      <c r="H191" s="16"/>
      <c r="I191" s="16"/>
      <c r="J191" s="16"/>
      <c r="K191" s="16"/>
      <c r="L191" s="16"/>
      <c r="M191" s="16"/>
      <c r="N191" s="16"/>
      <c r="O191" s="16"/>
      <c r="P191" s="16"/>
      <c r="Q191" s="16"/>
      <c r="R191" s="16"/>
      <c r="S191" s="16"/>
      <c r="T191" s="16"/>
      <c r="U191" s="17"/>
    </row>
    <row r="192" spans="2:21" x14ac:dyDescent="0.25">
      <c r="B192" s="24"/>
      <c r="C192" s="7"/>
      <c r="D192" s="16"/>
      <c r="E192" s="16"/>
      <c r="F192" s="16"/>
      <c r="G192" s="16"/>
      <c r="H192" s="16"/>
      <c r="I192" s="16"/>
      <c r="J192" s="16"/>
      <c r="K192" s="16"/>
      <c r="L192" s="16"/>
      <c r="M192" s="16"/>
      <c r="N192" s="16"/>
      <c r="O192" s="16"/>
      <c r="P192" s="16"/>
      <c r="Q192" s="16"/>
      <c r="R192" s="16"/>
      <c r="S192" s="16"/>
      <c r="T192" s="16"/>
      <c r="U192" s="17"/>
    </row>
    <row r="193" spans="2:21" x14ac:dyDescent="0.25">
      <c r="B193" s="24"/>
      <c r="C193" s="7"/>
      <c r="D193" s="16"/>
      <c r="E193" s="16"/>
      <c r="F193" s="16"/>
      <c r="G193" s="16"/>
      <c r="H193" s="16"/>
      <c r="I193" s="16"/>
      <c r="J193" s="16"/>
      <c r="K193" s="16"/>
      <c r="L193" s="16"/>
      <c r="M193" s="16"/>
      <c r="N193" s="16"/>
      <c r="O193" s="16"/>
      <c r="P193" s="16"/>
      <c r="Q193" s="16"/>
      <c r="R193" s="16"/>
      <c r="S193" s="16"/>
      <c r="T193" s="16"/>
      <c r="U193" s="17"/>
    </row>
    <row r="194" spans="2:21" x14ac:dyDescent="0.25">
      <c r="B194" s="24"/>
      <c r="C194" s="7"/>
      <c r="D194" s="16"/>
      <c r="E194" s="16"/>
      <c r="F194" s="16"/>
      <c r="G194" s="16"/>
      <c r="H194" s="16"/>
      <c r="I194" s="16"/>
      <c r="J194" s="16"/>
      <c r="K194" s="16"/>
      <c r="L194" s="16"/>
      <c r="M194" s="16"/>
      <c r="N194" s="16"/>
      <c r="O194" s="16"/>
      <c r="P194" s="16"/>
      <c r="Q194" s="16"/>
      <c r="R194" s="16"/>
      <c r="S194" s="16"/>
      <c r="T194" s="16"/>
      <c r="U194" s="17"/>
    </row>
    <row r="195" spans="2:21" x14ac:dyDescent="0.25">
      <c r="B195" s="24"/>
      <c r="C195" s="7"/>
      <c r="D195" s="16"/>
      <c r="E195" s="16"/>
      <c r="F195" s="16"/>
      <c r="G195" s="16"/>
      <c r="H195" s="16"/>
      <c r="I195" s="16"/>
      <c r="J195" s="16"/>
      <c r="K195" s="16"/>
      <c r="L195" s="16"/>
      <c r="M195" s="16"/>
      <c r="N195" s="16"/>
      <c r="O195" s="16"/>
      <c r="P195" s="16"/>
      <c r="Q195" s="16"/>
      <c r="R195" s="16"/>
      <c r="S195" s="16"/>
      <c r="T195" s="16"/>
      <c r="U195" s="17"/>
    </row>
    <row r="196" spans="2:21" x14ac:dyDescent="0.25">
      <c r="B196" s="24"/>
      <c r="C196" s="7"/>
      <c r="D196" s="16"/>
      <c r="E196" s="16"/>
      <c r="F196" s="16"/>
      <c r="G196" s="16"/>
      <c r="H196" s="16"/>
      <c r="I196" s="16"/>
      <c r="J196" s="16"/>
      <c r="K196" s="16"/>
      <c r="L196" s="16"/>
      <c r="M196" s="16"/>
      <c r="N196" s="16"/>
      <c r="O196" s="16"/>
      <c r="P196" s="16"/>
      <c r="Q196" s="16"/>
      <c r="R196" s="16"/>
      <c r="S196" s="16"/>
      <c r="T196" s="16"/>
      <c r="U196" s="17"/>
    </row>
    <row r="197" spans="2:21" x14ac:dyDescent="0.25">
      <c r="B197" s="24"/>
      <c r="C197" s="7"/>
      <c r="D197" s="16"/>
      <c r="E197" s="16"/>
      <c r="F197" s="16"/>
      <c r="G197" s="16"/>
      <c r="H197" s="16"/>
      <c r="I197" s="16"/>
      <c r="J197" s="16"/>
      <c r="K197" s="16"/>
      <c r="L197" s="16"/>
      <c r="M197" s="16"/>
      <c r="N197" s="16"/>
      <c r="O197" s="16"/>
      <c r="P197" s="16"/>
      <c r="Q197" s="16"/>
      <c r="R197" s="16"/>
      <c r="S197" s="16"/>
      <c r="T197" s="16"/>
      <c r="U197" s="17"/>
    </row>
    <row r="198" spans="2:21" x14ac:dyDescent="0.25">
      <c r="B198" s="24"/>
      <c r="C198" s="7"/>
      <c r="D198" s="16"/>
      <c r="E198" s="16"/>
      <c r="F198" s="16"/>
      <c r="G198" s="16"/>
      <c r="H198" s="16"/>
      <c r="I198" s="16"/>
      <c r="J198" s="16"/>
      <c r="K198" s="16"/>
      <c r="L198" s="16"/>
      <c r="M198" s="16"/>
      <c r="N198" s="16"/>
      <c r="O198" s="16"/>
      <c r="P198" s="16"/>
      <c r="Q198" s="16"/>
      <c r="R198" s="16"/>
      <c r="S198" s="16"/>
      <c r="T198" s="16"/>
      <c r="U198" s="17"/>
    </row>
    <row r="199" spans="2:21" x14ac:dyDescent="0.25">
      <c r="B199" s="24"/>
      <c r="C199" s="7"/>
      <c r="D199" s="16"/>
      <c r="E199" s="16"/>
      <c r="F199" s="16"/>
      <c r="G199" s="16"/>
      <c r="H199" s="16"/>
      <c r="I199" s="16"/>
      <c r="J199" s="16"/>
      <c r="K199" s="16"/>
      <c r="L199" s="16"/>
      <c r="M199" s="16"/>
      <c r="N199" s="16"/>
      <c r="O199" s="16"/>
      <c r="P199" s="16"/>
      <c r="Q199" s="16"/>
      <c r="R199" s="16"/>
      <c r="S199" s="16"/>
      <c r="T199" s="16"/>
      <c r="U199" s="17"/>
    </row>
    <row r="200" spans="2:21" x14ac:dyDescent="0.25">
      <c r="B200" s="24"/>
      <c r="C200" s="7"/>
      <c r="D200" s="16"/>
      <c r="E200" s="16"/>
      <c r="F200" s="16"/>
      <c r="G200" s="16"/>
      <c r="H200" s="16"/>
      <c r="I200" s="16"/>
      <c r="J200" s="16"/>
      <c r="K200" s="16"/>
      <c r="L200" s="16"/>
      <c r="M200" s="16"/>
      <c r="N200" s="16"/>
      <c r="O200" s="16"/>
      <c r="P200" s="16"/>
      <c r="Q200" s="16"/>
      <c r="R200" s="16"/>
      <c r="S200" s="16"/>
      <c r="T200" s="16"/>
      <c r="U200" s="17"/>
    </row>
    <row r="201" spans="2:21" x14ac:dyDescent="0.25">
      <c r="B201" s="24"/>
      <c r="C201" s="7"/>
      <c r="D201" s="16"/>
      <c r="E201" s="16"/>
      <c r="F201" s="16"/>
      <c r="G201" s="16"/>
      <c r="H201" s="16"/>
      <c r="I201" s="16"/>
      <c r="J201" s="16"/>
      <c r="K201" s="16"/>
      <c r="L201" s="16"/>
      <c r="M201" s="16"/>
      <c r="N201" s="16"/>
      <c r="O201" s="16"/>
      <c r="P201" s="16"/>
      <c r="Q201" s="16"/>
      <c r="R201" s="16"/>
      <c r="S201" s="16"/>
      <c r="T201" s="16"/>
      <c r="U201" s="17"/>
    </row>
    <row r="202" spans="2:21" x14ac:dyDescent="0.25">
      <c r="B202" s="24"/>
      <c r="C202" s="7"/>
      <c r="D202" s="16"/>
      <c r="E202" s="16"/>
      <c r="F202" s="16"/>
      <c r="G202" s="16"/>
      <c r="H202" s="16"/>
      <c r="I202" s="16"/>
      <c r="J202" s="16"/>
      <c r="K202" s="16"/>
      <c r="L202" s="16"/>
      <c r="M202" s="16"/>
      <c r="N202" s="16"/>
      <c r="O202" s="16"/>
      <c r="P202" s="16"/>
      <c r="Q202" s="16"/>
      <c r="R202" s="16"/>
      <c r="S202" s="16"/>
      <c r="T202" s="16"/>
      <c r="U202" s="17"/>
    </row>
    <row r="203" spans="2:21" x14ac:dyDescent="0.25">
      <c r="B203" s="24"/>
      <c r="C203" s="7"/>
      <c r="D203" s="16"/>
      <c r="E203" s="16"/>
      <c r="F203" s="16"/>
      <c r="G203" s="16"/>
      <c r="H203" s="16"/>
      <c r="I203" s="16"/>
      <c r="J203" s="16"/>
      <c r="K203" s="16"/>
      <c r="L203" s="16"/>
      <c r="M203" s="16"/>
      <c r="N203" s="16"/>
      <c r="O203" s="16"/>
      <c r="P203" s="16"/>
      <c r="Q203" s="16"/>
      <c r="R203" s="16"/>
      <c r="S203" s="16"/>
      <c r="T203" s="16"/>
      <c r="U203" s="17"/>
    </row>
    <row r="204" spans="2:21" x14ac:dyDescent="0.25">
      <c r="B204" s="24"/>
      <c r="C204" s="7"/>
      <c r="D204" s="16"/>
      <c r="E204" s="16"/>
      <c r="F204" s="16"/>
      <c r="G204" s="16"/>
      <c r="H204" s="16"/>
      <c r="I204" s="16"/>
      <c r="J204" s="16"/>
      <c r="K204" s="16"/>
      <c r="L204" s="16"/>
      <c r="M204" s="16"/>
      <c r="N204" s="16"/>
      <c r="O204" s="16"/>
      <c r="P204" s="16"/>
      <c r="Q204" s="16"/>
      <c r="R204" s="16"/>
      <c r="S204" s="16"/>
      <c r="T204" s="16"/>
      <c r="U204" s="17"/>
    </row>
    <row r="205" spans="2:21" x14ac:dyDescent="0.25">
      <c r="B205" s="24"/>
      <c r="C205" s="7"/>
      <c r="D205" s="16"/>
      <c r="E205" s="16"/>
      <c r="F205" s="16"/>
      <c r="G205" s="16"/>
      <c r="H205" s="16"/>
      <c r="I205" s="16"/>
      <c r="J205" s="16"/>
      <c r="K205" s="16"/>
      <c r="L205" s="16"/>
      <c r="M205" s="16"/>
      <c r="N205" s="16"/>
      <c r="O205" s="16"/>
      <c r="P205" s="16"/>
      <c r="Q205" s="16"/>
      <c r="R205" s="16"/>
      <c r="S205" s="16"/>
      <c r="T205" s="16"/>
      <c r="U205" s="17"/>
    </row>
    <row r="206" spans="2:21" x14ac:dyDescent="0.25">
      <c r="B206" s="24"/>
      <c r="C206" s="7"/>
      <c r="D206" s="16"/>
      <c r="E206" s="16"/>
      <c r="F206" s="16"/>
      <c r="G206" s="16"/>
      <c r="H206" s="16"/>
      <c r="I206" s="16"/>
      <c r="J206" s="16"/>
      <c r="K206" s="16"/>
      <c r="L206" s="16"/>
      <c r="M206" s="16"/>
      <c r="N206" s="16"/>
      <c r="O206" s="16"/>
      <c r="P206" s="16"/>
      <c r="Q206" s="16"/>
      <c r="R206" s="16"/>
      <c r="S206" s="16"/>
      <c r="T206" s="16"/>
      <c r="U206" s="17"/>
    </row>
    <row r="207" spans="2:21" x14ac:dyDescent="0.25">
      <c r="B207" s="24"/>
      <c r="C207" s="7"/>
      <c r="D207" s="16"/>
      <c r="E207" s="16"/>
      <c r="F207" s="16"/>
      <c r="G207" s="16"/>
      <c r="H207" s="16"/>
      <c r="I207" s="16"/>
      <c r="J207" s="16"/>
      <c r="K207" s="16"/>
      <c r="L207" s="16"/>
      <c r="M207" s="16"/>
      <c r="N207" s="16"/>
      <c r="O207" s="16"/>
      <c r="P207" s="16"/>
      <c r="Q207" s="16"/>
      <c r="R207" s="16"/>
      <c r="S207" s="16"/>
      <c r="T207" s="16"/>
      <c r="U207" s="17"/>
    </row>
    <row r="208" spans="2:21" x14ac:dyDescent="0.25">
      <c r="B208" s="24"/>
      <c r="C208" s="7"/>
      <c r="D208" s="16"/>
      <c r="E208" s="16"/>
      <c r="F208" s="16"/>
      <c r="G208" s="16"/>
      <c r="H208" s="16"/>
      <c r="I208" s="16"/>
      <c r="J208" s="16"/>
      <c r="K208" s="16"/>
      <c r="L208" s="16"/>
      <c r="M208" s="16"/>
      <c r="N208" s="16"/>
      <c r="O208" s="16"/>
      <c r="P208" s="16"/>
      <c r="Q208" s="16"/>
      <c r="R208" s="16"/>
      <c r="S208" s="16"/>
      <c r="T208" s="16"/>
      <c r="U208" s="17"/>
    </row>
    <row r="209" spans="2:21" x14ac:dyDescent="0.25">
      <c r="B209" s="24"/>
      <c r="C209" s="7"/>
      <c r="D209" s="16"/>
      <c r="E209" s="16"/>
      <c r="F209" s="16"/>
      <c r="G209" s="16"/>
      <c r="H209" s="16"/>
      <c r="I209" s="16"/>
      <c r="J209" s="16"/>
      <c r="K209" s="16"/>
      <c r="L209" s="16"/>
      <c r="M209" s="16"/>
      <c r="N209" s="16"/>
      <c r="O209" s="16"/>
      <c r="P209" s="16"/>
      <c r="Q209" s="16"/>
      <c r="R209" s="16"/>
      <c r="S209" s="16"/>
      <c r="T209" s="16"/>
      <c r="U209" s="17"/>
    </row>
    <row r="210" spans="2:21" x14ac:dyDescent="0.25">
      <c r="B210" s="24"/>
      <c r="C210" s="7"/>
      <c r="D210" s="16"/>
      <c r="E210" s="16"/>
      <c r="F210" s="16"/>
      <c r="G210" s="16"/>
      <c r="H210" s="16"/>
      <c r="I210" s="16"/>
      <c r="J210" s="16"/>
      <c r="K210" s="16"/>
      <c r="L210" s="16"/>
      <c r="M210" s="16"/>
      <c r="N210" s="16"/>
      <c r="O210" s="16"/>
      <c r="P210" s="16"/>
      <c r="Q210" s="16"/>
      <c r="R210" s="16"/>
      <c r="S210" s="16"/>
      <c r="T210" s="16"/>
      <c r="U210" s="17"/>
    </row>
    <row r="211" spans="2:21" x14ac:dyDescent="0.25">
      <c r="B211" s="24"/>
      <c r="C211" s="7"/>
      <c r="D211" s="16"/>
      <c r="E211" s="16"/>
      <c r="F211" s="16"/>
      <c r="G211" s="16"/>
      <c r="H211" s="16"/>
      <c r="I211" s="16"/>
      <c r="J211" s="16"/>
      <c r="K211" s="16"/>
      <c r="L211" s="16"/>
      <c r="M211" s="16"/>
      <c r="N211" s="16"/>
      <c r="O211" s="16"/>
      <c r="P211" s="16"/>
      <c r="Q211" s="16"/>
      <c r="R211" s="16"/>
      <c r="S211" s="16"/>
      <c r="T211" s="16"/>
      <c r="U211" s="17"/>
    </row>
    <row r="212" spans="2:21" x14ac:dyDescent="0.25">
      <c r="B212" s="24"/>
      <c r="C212" s="7"/>
      <c r="D212" s="16"/>
      <c r="E212" s="16"/>
      <c r="F212" s="16"/>
      <c r="G212" s="16"/>
      <c r="H212" s="16"/>
      <c r="I212" s="16"/>
      <c r="J212" s="16"/>
      <c r="K212" s="16"/>
      <c r="L212" s="16"/>
      <c r="M212" s="16"/>
      <c r="N212" s="16"/>
      <c r="O212" s="16"/>
      <c r="P212" s="16"/>
      <c r="Q212" s="16"/>
      <c r="R212" s="16"/>
      <c r="S212" s="16"/>
      <c r="T212" s="16"/>
      <c r="U212" s="17"/>
    </row>
    <row r="213" spans="2:21" x14ac:dyDescent="0.25">
      <c r="B213" s="24"/>
      <c r="C213" s="7"/>
      <c r="D213" s="16"/>
      <c r="E213" s="16"/>
      <c r="F213" s="16"/>
      <c r="G213" s="16"/>
      <c r="H213" s="16"/>
      <c r="I213" s="16"/>
      <c r="J213" s="16"/>
      <c r="K213" s="16"/>
      <c r="L213" s="16"/>
      <c r="M213" s="16"/>
      <c r="N213" s="16"/>
      <c r="O213" s="16"/>
      <c r="P213" s="16"/>
      <c r="Q213" s="16"/>
      <c r="R213" s="16"/>
      <c r="S213" s="16"/>
      <c r="T213" s="16"/>
      <c r="U213" s="17"/>
    </row>
    <row r="214" spans="2:21" x14ac:dyDescent="0.25">
      <c r="B214" s="24"/>
      <c r="C214" s="7"/>
      <c r="D214" s="16"/>
      <c r="E214" s="16"/>
      <c r="F214" s="16"/>
      <c r="G214" s="16"/>
      <c r="H214" s="16"/>
      <c r="I214" s="16"/>
      <c r="J214" s="16"/>
      <c r="K214" s="16"/>
      <c r="L214" s="16"/>
      <c r="M214" s="16"/>
      <c r="N214" s="16"/>
      <c r="O214" s="16"/>
      <c r="P214" s="16"/>
      <c r="Q214" s="16"/>
      <c r="R214" s="16"/>
      <c r="S214" s="16"/>
      <c r="T214" s="16"/>
      <c r="U214" s="17"/>
    </row>
    <row r="215" spans="2:21" x14ac:dyDescent="0.25">
      <c r="B215" s="24"/>
      <c r="C215" s="7"/>
      <c r="D215" s="16"/>
      <c r="E215" s="16"/>
      <c r="F215" s="16"/>
      <c r="G215" s="16"/>
      <c r="H215" s="16"/>
      <c r="I215" s="16"/>
      <c r="J215" s="16"/>
      <c r="K215" s="16"/>
      <c r="L215" s="16"/>
      <c r="M215" s="16"/>
      <c r="N215" s="16"/>
      <c r="O215" s="16"/>
      <c r="P215" s="16"/>
      <c r="Q215" s="16"/>
      <c r="R215" s="16"/>
      <c r="S215" s="16"/>
      <c r="T215" s="16"/>
      <c r="U215" s="17"/>
    </row>
    <row r="216" spans="2:21" x14ac:dyDescent="0.25">
      <c r="B216" s="24"/>
      <c r="C216" s="7"/>
      <c r="D216" s="16"/>
      <c r="E216" s="16"/>
      <c r="F216" s="16"/>
      <c r="G216" s="16"/>
      <c r="H216" s="16"/>
      <c r="I216" s="16"/>
      <c r="J216" s="16"/>
      <c r="K216" s="16"/>
      <c r="L216" s="16"/>
      <c r="M216" s="16"/>
      <c r="N216" s="16"/>
      <c r="O216" s="16"/>
      <c r="P216" s="16"/>
      <c r="Q216" s="16"/>
      <c r="R216" s="16"/>
      <c r="S216" s="16"/>
      <c r="T216" s="16"/>
      <c r="U216" s="17"/>
    </row>
    <row r="217" spans="2:21" x14ac:dyDescent="0.25">
      <c r="B217" s="24"/>
      <c r="C217" s="7"/>
      <c r="D217" s="16"/>
      <c r="E217" s="16"/>
      <c r="F217" s="16"/>
      <c r="G217" s="16"/>
      <c r="H217" s="16"/>
      <c r="I217" s="16"/>
      <c r="J217" s="16"/>
      <c r="K217" s="16"/>
      <c r="L217" s="16"/>
      <c r="M217" s="16"/>
      <c r="N217" s="16"/>
      <c r="O217" s="16"/>
      <c r="P217" s="16"/>
      <c r="Q217" s="16"/>
      <c r="R217" s="16"/>
      <c r="S217" s="16"/>
      <c r="T217" s="16"/>
      <c r="U217" s="17"/>
    </row>
    <row r="218" spans="2:21" x14ac:dyDescent="0.25">
      <c r="B218" s="24"/>
      <c r="C218" s="7"/>
      <c r="D218" s="16"/>
      <c r="E218" s="16"/>
      <c r="F218" s="16"/>
      <c r="G218" s="16"/>
      <c r="H218" s="16"/>
      <c r="I218" s="16"/>
      <c r="J218" s="16"/>
      <c r="K218" s="16"/>
      <c r="L218" s="16"/>
      <c r="M218" s="16"/>
      <c r="N218" s="16"/>
      <c r="O218" s="16"/>
      <c r="P218" s="16"/>
      <c r="Q218" s="16"/>
      <c r="R218" s="16"/>
      <c r="S218" s="16"/>
      <c r="T218" s="16"/>
      <c r="U218" s="17"/>
    </row>
    <row r="219" spans="2:21" x14ac:dyDescent="0.25">
      <c r="B219" s="24"/>
      <c r="C219" s="7"/>
      <c r="D219" s="16"/>
      <c r="E219" s="16"/>
      <c r="F219" s="16"/>
      <c r="G219" s="16"/>
      <c r="H219" s="16"/>
      <c r="I219" s="16"/>
      <c r="J219" s="16"/>
      <c r="K219" s="16"/>
      <c r="L219" s="16"/>
      <c r="M219" s="16"/>
      <c r="N219" s="16"/>
      <c r="O219" s="16"/>
      <c r="P219" s="16"/>
      <c r="Q219" s="16"/>
      <c r="R219" s="16"/>
      <c r="S219" s="16"/>
      <c r="T219" s="16"/>
      <c r="U219" s="17"/>
    </row>
    <row r="220" spans="2:21" x14ac:dyDescent="0.25">
      <c r="B220" s="24"/>
      <c r="C220" s="7"/>
      <c r="D220" s="16"/>
      <c r="E220" s="16"/>
      <c r="F220" s="16"/>
      <c r="G220" s="16"/>
      <c r="H220" s="16"/>
      <c r="I220" s="16"/>
      <c r="J220" s="16"/>
      <c r="K220" s="16"/>
      <c r="L220" s="16"/>
      <c r="M220" s="16"/>
      <c r="N220" s="16"/>
      <c r="O220" s="16"/>
      <c r="P220" s="16"/>
      <c r="Q220" s="16"/>
      <c r="R220" s="16"/>
      <c r="S220" s="16"/>
      <c r="T220" s="16"/>
      <c r="U220" s="17"/>
    </row>
    <row r="221" spans="2:21" x14ac:dyDescent="0.25">
      <c r="B221" s="24"/>
      <c r="C221" s="7"/>
      <c r="D221" s="16"/>
      <c r="E221" s="16"/>
      <c r="F221" s="16"/>
      <c r="G221" s="16"/>
      <c r="H221" s="16"/>
      <c r="I221" s="16"/>
      <c r="J221" s="16"/>
      <c r="K221" s="16"/>
      <c r="L221" s="16"/>
      <c r="M221" s="16"/>
      <c r="N221" s="16"/>
      <c r="O221" s="16"/>
      <c r="P221" s="16"/>
      <c r="Q221" s="16"/>
      <c r="R221" s="16"/>
      <c r="S221" s="16"/>
      <c r="T221" s="16"/>
      <c r="U221" s="17"/>
    </row>
    <row r="222" spans="2:21" x14ac:dyDescent="0.25">
      <c r="B222" s="24"/>
      <c r="C222" s="7"/>
      <c r="D222" s="16"/>
      <c r="E222" s="16"/>
      <c r="F222" s="16"/>
      <c r="G222" s="16"/>
      <c r="H222" s="16"/>
      <c r="I222" s="16"/>
      <c r="J222" s="16"/>
      <c r="K222" s="16"/>
      <c r="L222" s="16"/>
      <c r="M222" s="16"/>
      <c r="N222" s="16"/>
      <c r="O222" s="16"/>
      <c r="P222" s="16"/>
      <c r="Q222" s="16"/>
      <c r="R222" s="16"/>
      <c r="S222" s="16"/>
      <c r="T222" s="16"/>
      <c r="U222" s="17"/>
    </row>
    <row r="223" spans="2:21" x14ac:dyDescent="0.25">
      <c r="B223" s="24"/>
      <c r="C223" s="7"/>
      <c r="D223" s="16"/>
      <c r="E223" s="16"/>
      <c r="F223" s="16"/>
      <c r="G223" s="16"/>
      <c r="H223" s="16"/>
      <c r="I223" s="16"/>
      <c r="J223" s="16"/>
      <c r="K223" s="16"/>
      <c r="L223" s="16"/>
      <c r="M223" s="16"/>
      <c r="N223" s="16"/>
      <c r="O223" s="16"/>
      <c r="P223" s="16"/>
      <c r="Q223" s="16"/>
      <c r="R223" s="16"/>
      <c r="S223" s="16"/>
      <c r="T223" s="16"/>
      <c r="U223" s="17"/>
    </row>
    <row r="224" spans="2:21" x14ac:dyDescent="0.25">
      <c r="B224" s="24"/>
      <c r="C224" s="7"/>
      <c r="D224" s="16"/>
      <c r="E224" s="16"/>
      <c r="F224" s="16"/>
      <c r="G224" s="16"/>
      <c r="H224" s="16"/>
      <c r="I224" s="16"/>
      <c r="J224" s="16"/>
      <c r="K224" s="16"/>
      <c r="L224" s="16"/>
      <c r="M224" s="16"/>
      <c r="N224" s="16"/>
      <c r="O224" s="16"/>
      <c r="P224" s="16"/>
      <c r="Q224" s="16"/>
      <c r="R224" s="16"/>
      <c r="S224" s="16"/>
      <c r="T224" s="16"/>
      <c r="U224" s="17"/>
    </row>
    <row r="225" spans="2:21" x14ac:dyDescent="0.25">
      <c r="B225" s="24"/>
      <c r="C225" s="7"/>
      <c r="D225" s="16"/>
      <c r="E225" s="16"/>
      <c r="F225" s="16"/>
      <c r="G225" s="16"/>
      <c r="H225" s="16"/>
      <c r="I225" s="16"/>
      <c r="J225" s="16"/>
      <c r="K225" s="16"/>
      <c r="L225" s="16"/>
      <c r="M225" s="16"/>
      <c r="N225" s="16"/>
      <c r="O225" s="16"/>
      <c r="P225" s="16"/>
      <c r="Q225" s="16"/>
      <c r="R225" s="16"/>
      <c r="S225" s="16"/>
      <c r="T225" s="16"/>
      <c r="U225" s="17"/>
    </row>
    <row r="226" spans="2:21" x14ac:dyDescent="0.25">
      <c r="B226" s="24"/>
      <c r="C226" s="7"/>
      <c r="D226" s="16"/>
      <c r="E226" s="16"/>
      <c r="F226" s="16"/>
      <c r="G226" s="16"/>
      <c r="H226" s="16"/>
      <c r="I226" s="16"/>
      <c r="J226" s="16"/>
      <c r="K226" s="16"/>
      <c r="L226" s="16"/>
      <c r="M226" s="16"/>
      <c r="N226" s="16"/>
      <c r="O226" s="16"/>
      <c r="P226" s="16"/>
      <c r="Q226" s="16"/>
      <c r="R226" s="16"/>
      <c r="S226" s="16"/>
      <c r="T226" s="16"/>
      <c r="U226" s="17"/>
    </row>
    <row r="227" spans="2:21" x14ac:dyDescent="0.25">
      <c r="B227" s="24"/>
      <c r="C227" s="7"/>
      <c r="D227" s="16"/>
      <c r="E227" s="16"/>
      <c r="F227" s="16"/>
      <c r="G227" s="16"/>
      <c r="H227" s="16"/>
      <c r="I227" s="16"/>
      <c r="J227" s="16"/>
      <c r="K227" s="16"/>
      <c r="L227" s="16"/>
      <c r="M227" s="16"/>
      <c r="N227" s="16"/>
      <c r="O227" s="16"/>
      <c r="P227" s="16"/>
      <c r="Q227" s="16"/>
      <c r="R227" s="16"/>
      <c r="S227" s="16"/>
      <c r="T227" s="16"/>
      <c r="U227" s="17"/>
    </row>
    <row r="228" spans="2:21" x14ac:dyDescent="0.25">
      <c r="B228" s="24"/>
      <c r="C228" s="7"/>
      <c r="D228" s="16"/>
      <c r="E228" s="16"/>
      <c r="F228" s="16"/>
      <c r="G228" s="16"/>
      <c r="H228" s="16"/>
      <c r="I228" s="16"/>
      <c r="J228" s="16"/>
      <c r="K228" s="16"/>
      <c r="L228" s="16"/>
      <c r="M228" s="16"/>
      <c r="N228" s="16"/>
      <c r="O228" s="16"/>
      <c r="P228" s="16"/>
      <c r="Q228" s="16"/>
      <c r="R228" s="16"/>
      <c r="S228" s="16"/>
      <c r="T228" s="16"/>
      <c r="U228" s="17"/>
    </row>
    <row r="229" spans="2:21" x14ac:dyDescent="0.25">
      <c r="B229" s="24"/>
      <c r="C229" s="7"/>
      <c r="D229" s="16"/>
      <c r="E229" s="16"/>
      <c r="F229" s="16"/>
      <c r="G229" s="16"/>
      <c r="H229" s="16"/>
      <c r="I229" s="16"/>
      <c r="J229" s="16"/>
      <c r="K229" s="16"/>
      <c r="L229" s="16"/>
      <c r="M229" s="16"/>
      <c r="N229" s="16"/>
      <c r="O229" s="16"/>
      <c r="P229" s="16"/>
      <c r="Q229" s="16"/>
      <c r="R229" s="16"/>
      <c r="S229" s="16"/>
      <c r="T229" s="16"/>
      <c r="U229" s="17"/>
    </row>
    <row r="230" spans="2:21" x14ac:dyDescent="0.25">
      <c r="B230" s="24"/>
      <c r="C230" s="7"/>
      <c r="D230" s="16"/>
      <c r="E230" s="16"/>
      <c r="F230" s="16"/>
      <c r="G230" s="16"/>
      <c r="H230" s="16"/>
      <c r="I230" s="16"/>
      <c r="J230" s="16"/>
      <c r="K230" s="16"/>
      <c r="L230" s="16"/>
      <c r="M230" s="16"/>
      <c r="N230" s="16"/>
      <c r="O230" s="16"/>
      <c r="P230" s="16"/>
      <c r="Q230" s="16"/>
      <c r="R230" s="16"/>
      <c r="S230" s="16"/>
      <c r="T230" s="16"/>
      <c r="U230" s="17"/>
    </row>
    <row r="231" spans="2:21" x14ac:dyDescent="0.25">
      <c r="B231" s="24"/>
      <c r="C231" s="7"/>
      <c r="D231" s="16"/>
      <c r="E231" s="16"/>
      <c r="F231" s="16"/>
      <c r="G231" s="16"/>
      <c r="H231" s="16"/>
      <c r="I231" s="16"/>
      <c r="J231" s="16"/>
      <c r="K231" s="16"/>
      <c r="L231" s="16"/>
      <c r="M231" s="16"/>
      <c r="N231" s="16"/>
      <c r="O231" s="16"/>
      <c r="P231" s="16"/>
      <c r="Q231" s="16"/>
      <c r="R231" s="16"/>
      <c r="S231" s="16"/>
      <c r="T231" s="16"/>
      <c r="U231" s="17"/>
    </row>
    <row r="232" spans="2:21" x14ac:dyDescent="0.25">
      <c r="B232" s="24"/>
      <c r="C232" s="7"/>
      <c r="D232" s="16"/>
      <c r="E232" s="16"/>
      <c r="F232" s="16"/>
      <c r="G232" s="16"/>
      <c r="H232" s="16"/>
      <c r="I232" s="16"/>
      <c r="J232" s="16"/>
      <c r="K232" s="16"/>
      <c r="L232" s="16"/>
      <c r="M232" s="16"/>
      <c r="N232" s="16"/>
      <c r="O232" s="16"/>
      <c r="P232" s="16"/>
      <c r="Q232" s="16"/>
      <c r="R232" s="16"/>
      <c r="S232" s="16"/>
      <c r="T232" s="16"/>
      <c r="U232" s="17"/>
    </row>
    <row r="233" spans="2:21" x14ac:dyDescent="0.25">
      <c r="B233" s="24"/>
      <c r="C233" s="7"/>
      <c r="D233" s="16"/>
      <c r="E233" s="16"/>
      <c r="F233" s="16"/>
      <c r="G233" s="16"/>
      <c r="H233" s="16"/>
      <c r="I233" s="16"/>
      <c r="J233" s="16"/>
      <c r="K233" s="16"/>
      <c r="L233" s="16"/>
      <c r="M233" s="16"/>
      <c r="N233" s="16"/>
      <c r="O233" s="16"/>
      <c r="P233" s="16"/>
      <c r="Q233" s="16"/>
      <c r="R233" s="16"/>
      <c r="S233" s="16"/>
      <c r="T233" s="16"/>
      <c r="U233" s="17"/>
    </row>
    <row r="234" spans="2:21" x14ac:dyDescent="0.25">
      <c r="B234" s="24"/>
      <c r="C234" s="7"/>
      <c r="D234" s="16"/>
      <c r="E234" s="16"/>
      <c r="F234" s="16"/>
      <c r="G234" s="16"/>
      <c r="H234" s="16"/>
      <c r="I234" s="16"/>
      <c r="J234" s="16"/>
      <c r="K234" s="16"/>
      <c r="L234" s="16"/>
      <c r="M234" s="16"/>
      <c r="N234" s="16"/>
      <c r="O234" s="16"/>
      <c r="P234" s="16"/>
      <c r="Q234" s="16"/>
      <c r="R234" s="16"/>
      <c r="S234" s="16"/>
      <c r="T234" s="16"/>
      <c r="U234" s="17"/>
    </row>
    <row r="235" spans="2:21" x14ac:dyDescent="0.25">
      <c r="B235" s="24"/>
      <c r="C235" s="7"/>
      <c r="D235" s="16"/>
      <c r="E235" s="16"/>
      <c r="F235" s="16"/>
      <c r="G235" s="16"/>
      <c r="H235" s="16"/>
      <c r="I235" s="16"/>
      <c r="J235" s="16"/>
      <c r="K235" s="16"/>
      <c r="L235" s="16"/>
      <c r="M235" s="16"/>
      <c r="N235" s="16"/>
      <c r="O235" s="16"/>
      <c r="P235" s="16"/>
      <c r="Q235" s="16"/>
      <c r="R235" s="16"/>
      <c r="S235" s="16"/>
      <c r="T235" s="16"/>
      <c r="U235" s="17"/>
    </row>
    <row r="236" spans="2:21" x14ac:dyDescent="0.25">
      <c r="B236" s="24"/>
      <c r="C236" s="7"/>
      <c r="D236" s="16"/>
      <c r="E236" s="16"/>
      <c r="F236" s="16"/>
      <c r="G236" s="16"/>
      <c r="H236" s="16"/>
      <c r="I236" s="16"/>
      <c r="J236" s="16"/>
      <c r="K236" s="16"/>
      <c r="L236" s="16"/>
      <c r="M236" s="16"/>
      <c r="N236" s="16"/>
      <c r="O236" s="16"/>
      <c r="P236" s="16"/>
      <c r="Q236" s="16"/>
      <c r="R236" s="16"/>
      <c r="S236" s="16"/>
      <c r="T236" s="16"/>
      <c r="U236" s="17"/>
    </row>
    <row r="237" spans="2:21" x14ac:dyDescent="0.25">
      <c r="B237" s="24"/>
      <c r="C237" s="7"/>
      <c r="D237" s="16"/>
      <c r="E237" s="16"/>
      <c r="F237" s="16"/>
      <c r="G237" s="16"/>
      <c r="H237" s="16"/>
      <c r="I237" s="16"/>
      <c r="J237" s="16"/>
      <c r="K237" s="16"/>
      <c r="L237" s="16"/>
      <c r="M237" s="16"/>
      <c r="N237" s="16"/>
      <c r="O237" s="16"/>
      <c r="P237" s="16"/>
      <c r="Q237" s="16"/>
      <c r="R237" s="16"/>
      <c r="S237" s="16"/>
      <c r="T237" s="16"/>
      <c r="U237" s="17"/>
    </row>
    <row r="238" spans="2:21" x14ac:dyDescent="0.25">
      <c r="B238" s="24"/>
      <c r="C238" s="7"/>
      <c r="D238" s="16"/>
      <c r="E238" s="16"/>
      <c r="F238" s="16"/>
      <c r="G238" s="16"/>
      <c r="H238" s="16"/>
      <c r="I238" s="16"/>
      <c r="J238" s="16"/>
      <c r="K238" s="16"/>
      <c r="L238" s="16"/>
      <c r="M238" s="16"/>
      <c r="N238" s="16"/>
      <c r="O238" s="16"/>
      <c r="P238" s="16"/>
      <c r="Q238" s="16"/>
      <c r="R238" s="16"/>
      <c r="S238" s="16"/>
      <c r="T238" s="16"/>
      <c r="U238" s="17"/>
    </row>
    <row r="239" spans="2:21" x14ac:dyDescent="0.25">
      <c r="B239" s="24"/>
      <c r="C239" s="7"/>
      <c r="D239" s="16"/>
      <c r="E239" s="16"/>
      <c r="F239" s="16"/>
      <c r="G239" s="16"/>
      <c r="H239" s="16"/>
      <c r="I239" s="16"/>
      <c r="J239" s="16"/>
      <c r="K239" s="16"/>
      <c r="L239" s="16"/>
      <c r="M239" s="16"/>
      <c r="N239" s="16"/>
      <c r="O239" s="16"/>
      <c r="P239" s="16"/>
      <c r="Q239" s="16"/>
      <c r="R239" s="16"/>
      <c r="S239" s="16"/>
      <c r="T239" s="16"/>
      <c r="U239" s="17"/>
    </row>
    <row r="240" spans="2:21" x14ac:dyDescent="0.25">
      <c r="B240" s="24"/>
      <c r="C240" s="7"/>
      <c r="D240" s="16"/>
      <c r="E240" s="16"/>
      <c r="F240" s="16"/>
      <c r="G240" s="16"/>
      <c r="H240" s="16"/>
      <c r="I240" s="16"/>
      <c r="J240" s="16"/>
      <c r="K240" s="16"/>
      <c r="L240" s="16"/>
      <c r="M240" s="16"/>
      <c r="N240" s="16"/>
      <c r="O240" s="16"/>
      <c r="P240" s="16"/>
      <c r="Q240" s="16"/>
      <c r="R240" s="16"/>
      <c r="S240" s="16"/>
      <c r="T240" s="16"/>
      <c r="U240" s="17"/>
    </row>
    <row r="241" spans="2:21" x14ac:dyDescent="0.25">
      <c r="B241" s="24"/>
      <c r="C241" s="7"/>
      <c r="D241" s="16"/>
      <c r="E241" s="16"/>
      <c r="F241" s="16"/>
      <c r="G241" s="16"/>
      <c r="H241" s="16"/>
      <c r="I241" s="16"/>
      <c r="J241" s="16"/>
      <c r="K241" s="16"/>
      <c r="L241" s="16"/>
      <c r="M241" s="16"/>
      <c r="N241" s="16"/>
      <c r="O241" s="16"/>
      <c r="P241" s="16"/>
      <c r="Q241" s="16"/>
      <c r="R241" s="16"/>
      <c r="S241" s="16"/>
      <c r="T241" s="16"/>
      <c r="U241" s="17"/>
    </row>
    <row r="242" spans="2:21" x14ac:dyDescent="0.25">
      <c r="B242" s="24"/>
      <c r="C242" s="7"/>
      <c r="D242" s="16"/>
      <c r="E242" s="16"/>
      <c r="F242" s="16"/>
      <c r="G242" s="16"/>
      <c r="H242" s="16"/>
      <c r="I242" s="16"/>
      <c r="J242" s="16"/>
      <c r="K242" s="16"/>
      <c r="L242" s="16"/>
      <c r="M242" s="16"/>
      <c r="N242" s="16"/>
      <c r="O242" s="16"/>
      <c r="P242" s="16"/>
      <c r="Q242" s="16"/>
      <c r="R242" s="16"/>
      <c r="S242" s="16"/>
      <c r="T242" s="16"/>
      <c r="U242" s="17"/>
    </row>
    <row r="243" spans="2:21" x14ac:dyDescent="0.25">
      <c r="B243" s="24"/>
      <c r="C243" s="7"/>
      <c r="D243" s="16"/>
      <c r="E243" s="16"/>
      <c r="F243" s="16"/>
      <c r="G243" s="16"/>
      <c r="H243" s="16"/>
      <c r="I243" s="16"/>
      <c r="J243" s="16"/>
      <c r="K243" s="16"/>
      <c r="L243" s="16"/>
      <c r="M243" s="16"/>
      <c r="N243" s="16"/>
      <c r="O243" s="16"/>
      <c r="P243" s="16"/>
      <c r="Q243" s="16"/>
      <c r="R243" s="16"/>
      <c r="S243" s="16"/>
      <c r="T243" s="16"/>
      <c r="U243" s="17"/>
    </row>
    <row r="244" spans="2:21" x14ac:dyDescent="0.25">
      <c r="B244" s="24"/>
      <c r="C244" s="7"/>
      <c r="D244" s="16"/>
      <c r="E244" s="16"/>
      <c r="F244" s="16"/>
      <c r="G244" s="16"/>
      <c r="H244" s="16"/>
      <c r="I244" s="16"/>
      <c r="J244" s="16"/>
      <c r="K244" s="16"/>
      <c r="L244" s="16"/>
      <c r="M244" s="16"/>
      <c r="N244" s="16"/>
      <c r="O244" s="16"/>
      <c r="P244" s="16"/>
      <c r="Q244" s="16"/>
      <c r="R244" s="16"/>
      <c r="S244" s="16"/>
      <c r="T244" s="16"/>
      <c r="U244" s="17"/>
    </row>
    <row r="245" spans="2:21" x14ac:dyDescent="0.25">
      <c r="B245" s="24"/>
      <c r="C245" s="7"/>
      <c r="D245" s="16"/>
      <c r="E245" s="16"/>
      <c r="F245" s="16"/>
      <c r="G245" s="16"/>
      <c r="H245" s="16"/>
      <c r="I245" s="16"/>
      <c r="J245" s="16"/>
      <c r="K245" s="16"/>
      <c r="L245" s="16"/>
      <c r="M245" s="16"/>
      <c r="N245" s="16"/>
      <c r="O245" s="16"/>
      <c r="P245" s="16"/>
      <c r="Q245" s="16"/>
      <c r="R245" s="16"/>
      <c r="S245" s="16"/>
      <c r="T245" s="16"/>
      <c r="U245" s="17"/>
    </row>
    <row r="246" spans="2:21" x14ac:dyDescent="0.25">
      <c r="B246" s="24"/>
      <c r="C246" s="7"/>
      <c r="D246" s="16"/>
      <c r="E246" s="16"/>
      <c r="F246" s="16"/>
      <c r="G246" s="16"/>
      <c r="H246" s="16"/>
      <c r="I246" s="16"/>
      <c r="J246" s="16"/>
      <c r="K246" s="16"/>
      <c r="L246" s="16"/>
      <c r="M246" s="16"/>
      <c r="N246" s="16"/>
      <c r="O246" s="16"/>
      <c r="P246" s="16"/>
      <c r="Q246" s="16"/>
      <c r="R246" s="16"/>
      <c r="S246" s="16"/>
      <c r="T246" s="16"/>
      <c r="U246" s="17"/>
    </row>
    <row r="247" spans="2:21" x14ac:dyDescent="0.25">
      <c r="B247" s="24"/>
      <c r="C247" s="7"/>
      <c r="D247" s="16"/>
      <c r="E247" s="16"/>
      <c r="F247" s="16"/>
      <c r="G247" s="16"/>
      <c r="H247" s="16"/>
      <c r="I247" s="16"/>
      <c r="J247" s="16"/>
      <c r="K247" s="16"/>
      <c r="L247" s="16"/>
      <c r="M247" s="16"/>
      <c r="N247" s="16"/>
      <c r="O247" s="16"/>
      <c r="P247" s="16"/>
      <c r="Q247" s="16"/>
      <c r="R247" s="16"/>
      <c r="S247" s="16"/>
      <c r="T247" s="16"/>
      <c r="U247" s="17"/>
    </row>
    <row r="248" spans="2:21" x14ac:dyDescent="0.25">
      <c r="B248" s="24"/>
      <c r="C248" s="7"/>
      <c r="D248" s="16"/>
      <c r="E248" s="16"/>
      <c r="F248" s="16"/>
      <c r="G248" s="16"/>
      <c r="H248" s="16"/>
      <c r="I248" s="16"/>
      <c r="J248" s="16"/>
      <c r="K248" s="16"/>
      <c r="L248" s="16"/>
      <c r="M248" s="16"/>
      <c r="N248" s="16"/>
      <c r="O248" s="16"/>
      <c r="P248" s="16"/>
      <c r="Q248" s="16"/>
      <c r="R248" s="16"/>
      <c r="S248" s="16"/>
      <c r="T248" s="16"/>
      <c r="U248" s="17"/>
    </row>
    <row r="249" spans="2:21" x14ac:dyDescent="0.25">
      <c r="B249" s="24"/>
      <c r="C249" s="7"/>
      <c r="D249" s="16"/>
      <c r="E249" s="16"/>
      <c r="F249" s="16"/>
      <c r="G249" s="16"/>
      <c r="H249" s="16"/>
      <c r="I249" s="16"/>
      <c r="J249" s="16"/>
      <c r="K249" s="16"/>
      <c r="L249" s="16"/>
      <c r="M249" s="16"/>
      <c r="N249" s="16"/>
      <c r="O249" s="16"/>
      <c r="P249" s="16"/>
      <c r="Q249" s="16"/>
      <c r="R249" s="16"/>
      <c r="S249" s="16"/>
      <c r="T249" s="16"/>
      <c r="U249" s="17"/>
    </row>
    <row r="250" spans="2:21" x14ac:dyDescent="0.25">
      <c r="B250" s="24"/>
      <c r="C250" s="7"/>
      <c r="D250" s="16"/>
      <c r="E250" s="16"/>
      <c r="F250" s="16"/>
      <c r="G250" s="16"/>
      <c r="H250" s="16"/>
      <c r="I250" s="16"/>
      <c r="J250" s="16"/>
      <c r="K250" s="16"/>
      <c r="L250" s="16"/>
      <c r="M250" s="16"/>
      <c r="N250" s="16"/>
      <c r="O250" s="16"/>
      <c r="P250" s="16"/>
      <c r="Q250" s="16"/>
      <c r="R250" s="16"/>
      <c r="S250" s="16"/>
      <c r="T250" s="16"/>
      <c r="U250" s="17"/>
    </row>
    <row r="251" spans="2:21" x14ac:dyDescent="0.25">
      <c r="B251" s="24"/>
      <c r="C251" s="7"/>
      <c r="D251" s="16"/>
      <c r="E251" s="16"/>
      <c r="F251" s="16"/>
      <c r="G251" s="16"/>
      <c r="H251" s="16"/>
      <c r="I251" s="16"/>
      <c r="J251" s="16"/>
      <c r="K251" s="16"/>
      <c r="L251" s="16"/>
      <c r="M251" s="16"/>
      <c r="N251" s="16"/>
      <c r="O251" s="16"/>
      <c r="P251" s="16"/>
      <c r="Q251" s="16"/>
      <c r="R251" s="16"/>
      <c r="S251" s="16"/>
      <c r="T251" s="16"/>
      <c r="U251" s="17"/>
    </row>
    <row r="252" spans="2:21" x14ac:dyDescent="0.25">
      <c r="B252" s="24"/>
      <c r="C252" s="7"/>
      <c r="D252" s="16"/>
      <c r="E252" s="16"/>
      <c r="F252" s="16"/>
      <c r="G252" s="16"/>
      <c r="H252" s="16"/>
      <c r="I252" s="16"/>
      <c r="J252" s="16"/>
      <c r="K252" s="16"/>
      <c r="L252" s="16"/>
      <c r="M252" s="16"/>
      <c r="N252" s="16"/>
      <c r="O252" s="16"/>
      <c r="P252" s="16"/>
      <c r="Q252" s="16"/>
      <c r="R252" s="16"/>
      <c r="S252" s="16"/>
      <c r="T252" s="16"/>
      <c r="U252" s="17"/>
    </row>
    <row r="253" spans="2:21" x14ac:dyDescent="0.25">
      <c r="B253" s="24"/>
      <c r="C253" s="7"/>
      <c r="D253" s="16"/>
      <c r="E253" s="16"/>
      <c r="F253" s="16"/>
      <c r="G253" s="16"/>
      <c r="H253" s="16"/>
      <c r="I253" s="16"/>
      <c r="J253" s="16"/>
      <c r="K253" s="16"/>
      <c r="L253" s="16"/>
      <c r="M253" s="16"/>
      <c r="N253" s="16"/>
      <c r="O253" s="16"/>
      <c r="P253" s="16"/>
      <c r="Q253" s="16"/>
      <c r="R253" s="16"/>
      <c r="S253" s="16"/>
      <c r="T253" s="16"/>
      <c r="U253" s="17"/>
    </row>
    <row r="254" spans="2:21" x14ac:dyDescent="0.25">
      <c r="B254" s="24"/>
      <c r="C254" s="7"/>
      <c r="D254" s="16"/>
      <c r="E254" s="16"/>
      <c r="F254" s="16"/>
      <c r="G254" s="16"/>
      <c r="H254" s="16"/>
      <c r="I254" s="16"/>
      <c r="J254" s="16"/>
      <c r="K254" s="16"/>
      <c r="L254" s="16"/>
      <c r="M254" s="16"/>
      <c r="N254" s="16"/>
      <c r="O254" s="16"/>
      <c r="P254" s="16"/>
      <c r="Q254" s="16"/>
      <c r="R254" s="16"/>
      <c r="S254" s="16"/>
      <c r="T254" s="16"/>
      <c r="U254" s="17"/>
    </row>
    <row r="255" spans="2:21" x14ac:dyDescent="0.25">
      <c r="B255" s="24"/>
      <c r="C255" s="7"/>
      <c r="D255" s="16"/>
      <c r="E255" s="16"/>
      <c r="F255" s="16"/>
      <c r="G255" s="16"/>
      <c r="H255" s="16"/>
      <c r="I255" s="16"/>
      <c r="J255" s="16"/>
      <c r="K255" s="16"/>
      <c r="L255" s="16"/>
      <c r="M255" s="16"/>
      <c r="N255" s="16"/>
      <c r="O255" s="16"/>
      <c r="P255" s="16"/>
      <c r="Q255" s="16"/>
      <c r="R255" s="16"/>
      <c r="S255" s="16"/>
      <c r="T255" s="16"/>
      <c r="U255" s="17"/>
    </row>
    <row r="256" spans="2:21" x14ac:dyDescent="0.25">
      <c r="B256" s="24"/>
      <c r="C256" s="7"/>
      <c r="D256" s="16"/>
      <c r="E256" s="16"/>
      <c r="F256" s="16"/>
      <c r="G256" s="16"/>
      <c r="H256" s="16"/>
      <c r="I256" s="16"/>
      <c r="J256" s="16"/>
      <c r="K256" s="16"/>
      <c r="L256" s="16"/>
      <c r="M256" s="16"/>
      <c r="N256" s="16"/>
      <c r="O256" s="16"/>
      <c r="P256" s="16"/>
      <c r="Q256" s="16"/>
      <c r="R256" s="16"/>
      <c r="S256" s="16"/>
      <c r="T256" s="16"/>
      <c r="U256" s="17"/>
    </row>
    <row r="257" spans="2:21" x14ac:dyDescent="0.25">
      <c r="B257" s="24"/>
      <c r="C257" s="7"/>
      <c r="D257" s="16"/>
      <c r="E257" s="16"/>
      <c r="F257" s="16"/>
      <c r="G257" s="16"/>
      <c r="H257" s="16"/>
      <c r="I257" s="16"/>
      <c r="J257" s="16"/>
      <c r="K257" s="16"/>
      <c r="L257" s="16"/>
      <c r="M257" s="16"/>
      <c r="N257" s="16"/>
      <c r="O257" s="16"/>
      <c r="P257" s="16"/>
      <c r="Q257" s="16"/>
      <c r="R257" s="16"/>
      <c r="S257" s="16"/>
      <c r="T257" s="16"/>
      <c r="U257" s="17"/>
    </row>
    <row r="258" spans="2:21" x14ac:dyDescent="0.25">
      <c r="B258" s="24"/>
      <c r="C258" s="7"/>
      <c r="D258" s="16"/>
      <c r="E258" s="16"/>
      <c r="F258" s="16"/>
      <c r="G258" s="16"/>
      <c r="H258" s="16"/>
      <c r="I258" s="16"/>
      <c r="J258" s="16"/>
      <c r="K258" s="16"/>
      <c r="L258" s="16"/>
      <c r="M258" s="16"/>
      <c r="N258" s="16"/>
      <c r="O258" s="16"/>
      <c r="P258" s="16"/>
      <c r="Q258" s="16"/>
      <c r="R258" s="16"/>
      <c r="S258" s="16"/>
      <c r="T258" s="16"/>
      <c r="U258" s="17"/>
    </row>
    <row r="259" spans="2:21" x14ac:dyDescent="0.25">
      <c r="B259" s="24"/>
      <c r="C259" s="7"/>
      <c r="D259" s="16"/>
      <c r="E259" s="16"/>
      <c r="F259" s="16"/>
      <c r="G259" s="16"/>
      <c r="H259" s="16"/>
      <c r="I259" s="16"/>
      <c r="J259" s="16"/>
      <c r="K259" s="16"/>
      <c r="L259" s="16"/>
      <c r="M259" s="16"/>
      <c r="N259" s="16"/>
      <c r="O259" s="16"/>
      <c r="P259" s="16"/>
      <c r="Q259" s="16"/>
      <c r="R259" s="16"/>
      <c r="S259" s="16"/>
      <c r="T259" s="16"/>
      <c r="U259" s="17"/>
    </row>
    <row r="260" spans="2:21" x14ac:dyDescent="0.25">
      <c r="B260" s="24"/>
      <c r="C260" s="7"/>
      <c r="D260" s="16"/>
      <c r="E260" s="16"/>
      <c r="F260" s="16"/>
      <c r="G260" s="16"/>
      <c r="H260" s="16"/>
      <c r="I260" s="16"/>
      <c r="J260" s="16"/>
      <c r="K260" s="16"/>
      <c r="L260" s="16"/>
      <c r="M260" s="16"/>
      <c r="N260" s="16"/>
      <c r="O260" s="16"/>
      <c r="P260" s="16"/>
      <c r="Q260" s="16"/>
      <c r="R260" s="16"/>
      <c r="S260" s="16"/>
      <c r="T260" s="16"/>
      <c r="U260" s="17"/>
    </row>
    <row r="261" spans="2:21" x14ac:dyDescent="0.25">
      <c r="B261" s="24"/>
      <c r="C261" s="7"/>
      <c r="D261" s="16"/>
      <c r="E261" s="16"/>
      <c r="F261" s="16"/>
      <c r="G261" s="16"/>
      <c r="H261" s="16"/>
      <c r="I261" s="16"/>
      <c r="J261" s="16"/>
      <c r="K261" s="16"/>
      <c r="L261" s="16"/>
      <c r="M261" s="16"/>
      <c r="N261" s="16"/>
      <c r="O261" s="16"/>
      <c r="P261" s="16"/>
      <c r="Q261" s="16"/>
      <c r="R261" s="16"/>
      <c r="S261" s="16"/>
      <c r="T261" s="16"/>
      <c r="U261" s="17"/>
    </row>
    <row r="262" spans="2:21" x14ac:dyDescent="0.25">
      <c r="B262" s="24"/>
      <c r="C262" s="7"/>
      <c r="D262" s="16"/>
      <c r="E262" s="16"/>
      <c r="F262" s="16"/>
      <c r="G262" s="16"/>
      <c r="H262" s="16"/>
      <c r="I262" s="16"/>
      <c r="J262" s="16"/>
      <c r="K262" s="16"/>
      <c r="L262" s="16"/>
      <c r="M262" s="16"/>
      <c r="N262" s="16"/>
      <c r="O262" s="16"/>
      <c r="P262" s="16"/>
      <c r="Q262" s="16"/>
      <c r="R262" s="16"/>
      <c r="S262" s="16"/>
      <c r="T262" s="16"/>
      <c r="U262" s="17"/>
    </row>
    <row r="263" spans="2:21" x14ac:dyDescent="0.25">
      <c r="B263" s="24"/>
      <c r="C263" s="7"/>
      <c r="D263" s="16"/>
      <c r="E263" s="16"/>
      <c r="F263" s="16"/>
      <c r="G263" s="16"/>
      <c r="H263" s="16"/>
      <c r="I263" s="16"/>
      <c r="J263" s="16"/>
      <c r="K263" s="16"/>
      <c r="L263" s="16"/>
      <c r="M263" s="16"/>
      <c r="N263" s="16"/>
      <c r="O263" s="16"/>
      <c r="P263" s="16"/>
      <c r="Q263" s="16"/>
      <c r="R263" s="16"/>
      <c r="S263" s="16"/>
      <c r="T263" s="16"/>
      <c r="U263" s="17"/>
    </row>
    <row r="264" spans="2:21" x14ac:dyDescent="0.25">
      <c r="B264" s="24"/>
      <c r="C264" s="7"/>
      <c r="D264" s="16"/>
      <c r="E264" s="16"/>
      <c r="F264" s="16"/>
      <c r="G264" s="16"/>
      <c r="H264" s="16"/>
      <c r="I264" s="16"/>
      <c r="J264" s="16"/>
      <c r="K264" s="16"/>
      <c r="L264" s="16"/>
      <c r="M264" s="16"/>
      <c r="N264" s="16"/>
      <c r="O264" s="16"/>
      <c r="P264" s="16"/>
      <c r="Q264" s="16"/>
      <c r="R264" s="16"/>
      <c r="S264" s="16"/>
      <c r="T264" s="16"/>
      <c r="U264" s="17"/>
    </row>
    <row r="265" spans="2:21" x14ac:dyDescent="0.25">
      <c r="B265" s="24"/>
      <c r="C265" s="7"/>
      <c r="D265" s="16"/>
      <c r="E265" s="16"/>
      <c r="F265" s="16"/>
      <c r="G265" s="16"/>
      <c r="H265" s="16"/>
      <c r="I265" s="16"/>
      <c r="J265" s="16"/>
      <c r="K265" s="16"/>
      <c r="L265" s="16"/>
      <c r="M265" s="16"/>
      <c r="N265" s="16"/>
      <c r="O265" s="16"/>
      <c r="P265" s="16"/>
      <c r="Q265" s="16"/>
      <c r="R265" s="16"/>
      <c r="S265" s="16"/>
      <c r="T265" s="16"/>
      <c r="U265" s="17"/>
    </row>
    <row r="266" spans="2:21" x14ac:dyDescent="0.25">
      <c r="B266" s="24"/>
      <c r="C266" s="7"/>
      <c r="D266" s="16"/>
      <c r="E266" s="16"/>
      <c r="F266" s="16"/>
      <c r="G266" s="16"/>
      <c r="H266" s="16"/>
      <c r="I266" s="16"/>
      <c r="J266" s="16"/>
      <c r="K266" s="16"/>
      <c r="L266" s="16"/>
      <c r="M266" s="16"/>
      <c r="N266" s="16"/>
      <c r="O266" s="16"/>
      <c r="P266" s="16"/>
      <c r="Q266" s="16"/>
      <c r="R266" s="16"/>
      <c r="S266" s="16"/>
      <c r="T266" s="16"/>
      <c r="U266" s="17"/>
    </row>
    <row r="267" spans="2:21" x14ac:dyDescent="0.25">
      <c r="B267" s="24"/>
      <c r="C267" s="7"/>
      <c r="D267" s="16"/>
      <c r="E267" s="16"/>
      <c r="F267" s="16"/>
      <c r="G267" s="16"/>
      <c r="H267" s="16"/>
      <c r="I267" s="16"/>
      <c r="J267" s="16"/>
      <c r="K267" s="16"/>
      <c r="L267" s="16"/>
      <c r="M267" s="16"/>
      <c r="N267" s="16"/>
      <c r="O267" s="16"/>
      <c r="P267" s="16"/>
      <c r="Q267" s="16"/>
      <c r="R267" s="16"/>
      <c r="S267" s="16"/>
      <c r="T267" s="16"/>
      <c r="U267" s="17"/>
    </row>
    <row r="268" spans="2:21" x14ac:dyDescent="0.25">
      <c r="B268" s="24"/>
      <c r="C268" s="7"/>
      <c r="D268" s="16"/>
      <c r="E268" s="16"/>
      <c r="F268" s="16"/>
      <c r="G268" s="16"/>
      <c r="H268" s="16"/>
      <c r="I268" s="16"/>
      <c r="J268" s="16"/>
      <c r="K268" s="16"/>
      <c r="L268" s="16"/>
      <c r="M268" s="16"/>
      <c r="N268" s="16"/>
      <c r="O268" s="16"/>
      <c r="P268" s="16"/>
      <c r="Q268" s="16"/>
      <c r="R268" s="16"/>
      <c r="S268" s="16"/>
      <c r="T268" s="16"/>
      <c r="U268" s="17"/>
    </row>
    <row r="269" spans="2:21" x14ac:dyDescent="0.25">
      <c r="B269" s="24"/>
      <c r="C269" s="7"/>
      <c r="D269" s="16"/>
      <c r="E269" s="16"/>
      <c r="F269" s="16"/>
      <c r="G269" s="16"/>
      <c r="H269" s="16"/>
      <c r="I269" s="16"/>
      <c r="J269" s="16"/>
      <c r="K269" s="16"/>
      <c r="L269" s="16"/>
      <c r="M269" s="16"/>
      <c r="N269" s="16"/>
      <c r="O269" s="16"/>
      <c r="P269" s="16"/>
      <c r="Q269" s="16"/>
      <c r="R269" s="16"/>
      <c r="S269" s="16"/>
      <c r="T269" s="16"/>
      <c r="U269" s="17"/>
    </row>
    <row r="270" spans="2:21" x14ac:dyDescent="0.25">
      <c r="B270" s="24"/>
      <c r="C270" s="7"/>
      <c r="D270" s="16"/>
      <c r="E270" s="16"/>
      <c r="F270" s="16"/>
      <c r="G270" s="16"/>
      <c r="H270" s="16"/>
      <c r="I270" s="16"/>
      <c r="J270" s="16"/>
      <c r="K270" s="16"/>
      <c r="L270" s="16"/>
      <c r="M270" s="16"/>
      <c r="N270" s="16"/>
      <c r="O270" s="16"/>
      <c r="P270" s="16"/>
      <c r="Q270" s="16"/>
      <c r="R270" s="16"/>
      <c r="S270" s="16"/>
      <c r="T270" s="16"/>
      <c r="U270" s="17"/>
    </row>
    <row r="271" spans="2:21" x14ac:dyDescent="0.25">
      <c r="B271" s="24"/>
      <c r="C271" s="7"/>
      <c r="D271" s="16"/>
      <c r="E271" s="16"/>
      <c r="F271" s="16"/>
      <c r="G271" s="16"/>
      <c r="H271" s="16"/>
      <c r="I271" s="16"/>
      <c r="J271" s="16"/>
      <c r="K271" s="16"/>
      <c r="L271" s="16"/>
      <c r="M271" s="16"/>
      <c r="N271" s="16"/>
      <c r="O271" s="16"/>
      <c r="P271" s="16"/>
      <c r="Q271" s="16"/>
      <c r="R271" s="16"/>
      <c r="S271" s="16"/>
      <c r="T271" s="16"/>
      <c r="U271" s="17"/>
    </row>
    <row r="272" spans="2:21" x14ac:dyDescent="0.25">
      <c r="B272" s="24"/>
      <c r="C272" s="7"/>
      <c r="D272" s="16"/>
      <c r="E272" s="16"/>
      <c r="F272" s="16"/>
      <c r="G272" s="16"/>
      <c r="H272" s="16"/>
      <c r="I272" s="16"/>
      <c r="J272" s="16"/>
      <c r="K272" s="16"/>
      <c r="L272" s="16"/>
      <c r="M272" s="16"/>
      <c r="N272" s="16"/>
      <c r="O272" s="16"/>
      <c r="P272" s="16"/>
      <c r="Q272" s="16"/>
      <c r="R272" s="16"/>
      <c r="S272" s="16"/>
      <c r="T272" s="16"/>
      <c r="U272" s="17"/>
    </row>
    <row r="273" spans="2:21" x14ac:dyDescent="0.25">
      <c r="B273" s="24"/>
      <c r="C273" s="7"/>
      <c r="D273" s="16"/>
      <c r="E273" s="16"/>
      <c r="F273" s="16"/>
      <c r="G273" s="16"/>
      <c r="H273" s="16"/>
      <c r="I273" s="16"/>
      <c r="J273" s="16"/>
      <c r="K273" s="16"/>
      <c r="L273" s="16"/>
      <c r="M273" s="16"/>
      <c r="N273" s="16"/>
      <c r="O273" s="16"/>
      <c r="P273" s="16"/>
      <c r="Q273" s="16"/>
      <c r="R273" s="16"/>
      <c r="S273" s="16"/>
      <c r="T273" s="16"/>
      <c r="U273" s="17"/>
    </row>
    <row r="274" spans="2:21" x14ac:dyDescent="0.25">
      <c r="B274" s="24"/>
      <c r="C274" s="7"/>
      <c r="D274" s="16"/>
      <c r="E274" s="16"/>
      <c r="F274" s="16"/>
      <c r="G274" s="16"/>
      <c r="H274" s="16"/>
      <c r="I274" s="16"/>
      <c r="J274" s="16"/>
      <c r="K274" s="16"/>
      <c r="L274" s="16"/>
      <c r="M274" s="16"/>
      <c r="N274" s="16"/>
      <c r="O274" s="16"/>
      <c r="P274" s="16"/>
      <c r="Q274" s="16"/>
      <c r="R274" s="16"/>
      <c r="S274" s="16"/>
      <c r="T274" s="16"/>
      <c r="U274" s="17"/>
    </row>
    <row r="275" spans="2:21" x14ac:dyDescent="0.25">
      <c r="B275" s="24"/>
      <c r="C275" s="7"/>
      <c r="D275" s="16"/>
      <c r="E275" s="16"/>
      <c r="F275" s="16"/>
      <c r="G275" s="16"/>
      <c r="H275" s="16"/>
      <c r="I275" s="16"/>
      <c r="J275" s="16"/>
      <c r="K275" s="16"/>
      <c r="L275" s="16"/>
      <c r="M275" s="16"/>
      <c r="N275" s="16"/>
      <c r="O275" s="16"/>
      <c r="P275" s="16"/>
      <c r="Q275" s="16"/>
      <c r="R275" s="16"/>
      <c r="S275" s="16"/>
      <c r="T275" s="16"/>
      <c r="U275" s="17"/>
    </row>
    <row r="276" spans="2:21" x14ac:dyDescent="0.25">
      <c r="B276" s="24"/>
      <c r="C276" s="7"/>
      <c r="D276" s="16"/>
      <c r="E276" s="16"/>
      <c r="F276" s="16"/>
      <c r="G276" s="16"/>
      <c r="H276" s="16"/>
      <c r="I276" s="16"/>
      <c r="J276" s="16"/>
      <c r="K276" s="16"/>
      <c r="L276" s="16"/>
      <c r="M276" s="16"/>
      <c r="N276" s="16"/>
      <c r="O276" s="16"/>
      <c r="P276" s="16"/>
      <c r="Q276" s="16"/>
      <c r="R276" s="16"/>
      <c r="S276" s="16"/>
      <c r="T276" s="16"/>
      <c r="U276" s="17"/>
    </row>
    <row r="277" spans="2:21" x14ac:dyDescent="0.25">
      <c r="B277" s="24"/>
      <c r="C277" s="7"/>
      <c r="D277" s="16"/>
      <c r="E277" s="16"/>
      <c r="F277" s="16"/>
      <c r="G277" s="16"/>
      <c r="H277" s="16"/>
      <c r="I277" s="16"/>
      <c r="J277" s="16"/>
      <c r="K277" s="16"/>
      <c r="L277" s="16"/>
      <c r="M277" s="16"/>
      <c r="N277" s="16"/>
      <c r="O277" s="16"/>
      <c r="P277" s="16"/>
      <c r="Q277" s="16"/>
      <c r="R277" s="16"/>
      <c r="S277" s="16"/>
      <c r="T277" s="16"/>
      <c r="U277" s="17"/>
    </row>
    <row r="278" spans="2:21" x14ac:dyDescent="0.25">
      <c r="B278" s="24"/>
      <c r="C278" s="7"/>
      <c r="D278" s="16"/>
      <c r="E278" s="16"/>
      <c r="F278" s="16"/>
      <c r="G278" s="16"/>
      <c r="H278" s="16"/>
      <c r="I278" s="16"/>
      <c r="J278" s="16"/>
      <c r="K278" s="16"/>
      <c r="L278" s="16"/>
      <c r="M278" s="16"/>
      <c r="N278" s="16"/>
      <c r="O278" s="16"/>
      <c r="P278" s="16"/>
      <c r="Q278" s="16"/>
      <c r="R278" s="16"/>
      <c r="S278" s="16"/>
      <c r="T278" s="16"/>
      <c r="U278" s="17"/>
    </row>
    <row r="279" spans="2:21" x14ac:dyDescent="0.25">
      <c r="B279" s="24"/>
      <c r="C279" s="7"/>
      <c r="D279" s="16"/>
      <c r="E279" s="16"/>
      <c r="F279" s="16"/>
      <c r="G279" s="16"/>
      <c r="H279" s="16"/>
      <c r="I279" s="16"/>
      <c r="J279" s="16"/>
      <c r="K279" s="16"/>
      <c r="L279" s="16"/>
      <c r="M279" s="16"/>
      <c r="N279" s="16"/>
      <c r="O279" s="16"/>
      <c r="P279" s="16"/>
      <c r="Q279" s="16"/>
      <c r="R279" s="16"/>
      <c r="S279" s="16"/>
      <c r="T279" s="16"/>
      <c r="U279" s="17"/>
    </row>
    <row r="280" spans="2:21" x14ac:dyDescent="0.25">
      <c r="B280" s="24"/>
      <c r="C280" s="7"/>
      <c r="D280" s="16"/>
      <c r="E280" s="16"/>
      <c r="F280" s="16"/>
      <c r="G280" s="16"/>
      <c r="H280" s="16"/>
      <c r="I280" s="16"/>
      <c r="J280" s="16"/>
      <c r="K280" s="16"/>
      <c r="L280" s="16"/>
      <c r="M280" s="16"/>
      <c r="N280" s="16"/>
      <c r="O280" s="16"/>
      <c r="P280" s="16"/>
      <c r="Q280" s="16"/>
      <c r="R280" s="16"/>
      <c r="S280" s="16"/>
      <c r="T280" s="16"/>
      <c r="U280" s="17"/>
    </row>
    <row r="281" spans="2:21" x14ac:dyDescent="0.25">
      <c r="B281" s="24"/>
      <c r="C281" s="7"/>
      <c r="D281" s="16"/>
      <c r="E281" s="16"/>
      <c r="F281" s="16"/>
      <c r="G281" s="16"/>
      <c r="H281" s="16"/>
      <c r="I281" s="16"/>
      <c r="J281" s="16"/>
      <c r="K281" s="16"/>
      <c r="L281" s="16"/>
      <c r="M281" s="16"/>
      <c r="N281" s="16"/>
      <c r="O281" s="16"/>
      <c r="P281" s="16"/>
      <c r="Q281" s="16"/>
      <c r="R281" s="16"/>
      <c r="S281" s="16"/>
      <c r="T281" s="16"/>
      <c r="U281" s="17"/>
    </row>
    <row r="282" spans="2:21" x14ac:dyDescent="0.25">
      <c r="B282" s="24"/>
      <c r="C282" s="7"/>
      <c r="D282" s="16"/>
      <c r="E282" s="16"/>
      <c r="F282" s="16"/>
      <c r="G282" s="16"/>
      <c r="H282" s="16"/>
      <c r="I282" s="16"/>
      <c r="J282" s="16"/>
      <c r="K282" s="16"/>
      <c r="L282" s="16"/>
      <c r="M282" s="16"/>
      <c r="N282" s="16"/>
      <c r="O282" s="16"/>
      <c r="P282" s="16"/>
      <c r="Q282" s="16"/>
      <c r="R282" s="16"/>
      <c r="S282" s="16"/>
      <c r="T282" s="16"/>
      <c r="U282" s="17"/>
    </row>
    <row r="283" spans="2:21" x14ac:dyDescent="0.25">
      <c r="B283" s="24"/>
      <c r="C283" s="7"/>
      <c r="D283" s="16"/>
      <c r="E283" s="16"/>
      <c r="F283" s="16"/>
      <c r="G283" s="16"/>
      <c r="H283" s="16"/>
      <c r="I283" s="16"/>
      <c r="J283" s="16"/>
      <c r="K283" s="16"/>
      <c r="L283" s="16"/>
      <c r="M283" s="16"/>
      <c r="N283" s="16"/>
      <c r="O283" s="16"/>
      <c r="P283" s="16"/>
      <c r="Q283" s="16"/>
      <c r="R283" s="16"/>
      <c r="S283" s="16"/>
      <c r="T283" s="16"/>
      <c r="U283" s="17"/>
    </row>
    <row r="284" spans="2:21" x14ac:dyDescent="0.25">
      <c r="B284" s="24"/>
      <c r="C284" s="7"/>
      <c r="D284" s="16"/>
      <c r="E284" s="16"/>
      <c r="F284" s="16"/>
      <c r="G284" s="16"/>
      <c r="H284" s="16"/>
      <c r="I284" s="16"/>
      <c r="J284" s="16"/>
      <c r="K284" s="16"/>
      <c r="L284" s="16"/>
      <c r="M284" s="16"/>
      <c r="N284" s="16"/>
      <c r="O284" s="16"/>
      <c r="P284" s="16"/>
      <c r="Q284" s="16"/>
      <c r="R284" s="16"/>
      <c r="S284" s="16"/>
      <c r="T284" s="16"/>
      <c r="U284" s="17"/>
    </row>
    <row r="285" spans="2:21" x14ac:dyDescent="0.25">
      <c r="B285" s="24"/>
      <c r="C285" s="7"/>
      <c r="D285" s="16"/>
      <c r="E285" s="16"/>
      <c r="F285" s="16"/>
      <c r="G285" s="16"/>
      <c r="H285" s="16"/>
      <c r="I285" s="16"/>
      <c r="J285" s="16"/>
      <c r="K285" s="16"/>
      <c r="L285" s="16"/>
      <c r="M285" s="16"/>
      <c r="N285" s="16"/>
      <c r="O285" s="16"/>
      <c r="P285" s="16"/>
      <c r="Q285" s="16"/>
      <c r="R285" s="16"/>
      <c r="S285" s="16"/>
      <c r="T285" s="16"/>
      <c r="U285" s="17"/>
    </row>
    <row r="286" spans="2:21" x14ac:dyDescent="0.25">
      <c r="B286" s="24"/>
      <c r="C286" s="7"/>
      <c r="D286" s="16"/>
      <c r="E286" s="16"/>
      <c r="F286" s="16"/>
      <c r="G286" s="16"/>
      <c r="H286" s="16"/>
      <c r="I286" s="16"/>
      <c r="J286" s="16"/>
      <c r="K286" s="16"/>
      <c r="L286" s="16"/>
      <c r="M286" s="16"/>
      <c r="N286" s="16"/>
      <c r="O286" s="16"/>
      <c r="P286" s="16"/>
      <c r="Q286" s="16"/>
      <c r="R286" s="16"/>
      <c r="S286" s="16"/>
      <c r="T286" s="16"/>
      <c r="U286" s="17"/>
    </row>
    <row r="287" spans="2:21" x14ac:dyDescent="0.25">
      <c r="B287" s="24"/>
      <c r="C287" s="7"/>
      <c r="D287" s="16"/>
      <c r="E287" s="16"/>
      <c r="F287" s="16"/>
      <c r="G287" s="16"/>
      <c r="H287" s="16"/>
      <c r="I287" s="16"/>
      <c r="J287" s="16"/>
      <c r="K287" s="16"/>
      <c r="L287" s="16"/>
      <c r="M287" s="16"/>
      <c r="N287" s="16"/>
      <c r="O287" s="16"/>
      <c r="P287" s="16"/>
      <c r="Q287" s="16"/>
      <c r="R287" s="16"/>
      <c r="S287" s="16"/>
      <c r="T287" s="16"/>
      <c r="U287" s="17"/>
    </row>
    <row r="288" spans="2:21" x14ac:dyDescent="0.25">
      <c r="B288" s="24"/>
      <c r="C288" s="7"/>
      <c r="D288" s="16"/>
      <c r="E288" s="16"/>
      <c r="F288" s="16"/>
      <c r="G288" s="16"/>
      <c r="H288" s="16"/>
      <c r="I288" s="16"/>
      <c r="J288" s="16"/>
      <c r="K288" s="16"/>
      <c r="L288" s="16"/>
      <c r="M288" s="16"/>
      <c r="N288" s="16"/>
      <c r="O288" s="16"/>
      <c r="P288" s="16"/>
      <c r="Q288" s="16"/>
      <c r="R288" s="16"/>
      <c r="S288" s="16"/>
      <c r="T288" s="16"/>
      <c r="U288" s="17"/>
    </row>
    <row r="289" spans="2:21" x14ac:dyDescent="0.25">
      <c r="B289" s="24"/>
      <c r="C289" s="7"/>
      <c r="D289" s="16"/>
      <c r="E289" s="16"/>
      <c r="F289" s="16"/>
      <c r="G289" s="16"/>
      <c r="H289" s="16"/>
      <c r="I289" s="16"/>
      <c r="J289" s="16"/>
      <c r="K289" s="16"/>
      <c r="L289" s="16"/>
      <c r="M289" s="16"/>
      <c r="N289" s="16"/>
      <c r="O289" s="16"/>
      <c r="P289" s="16"/>
      <c r="Q289" s="16"/>
      <c r="R289" s="16"/>
      <c r="S289" s="16"/>
      <c r="T289" s="16"/>
      <c r="U289" s="17"/>
    </row>
    <row r="290" spans="2:21" x14ac:dyDescent="0.25">
      <c r="B290" s="24"/>
      <c r="C290" s="7"/>
      <c r="D290" s="16"/>
      <c r="E290" s="16"/>
      <c r="F290" s="16"/>
      <c r="G290" s="16"/>
      <c r="H290" s="16"/>
      <c r="I290" s="16"/>
      <c r="J290" s="16"/>
      <c r="K290" s="16"/>
      <c r="L290" s="16"/>
      <c r="M290" s="16"/>
      <c r="N290" s="16"/>
      <c r="O290" s="16"/>
      <c r="P290" s="16"/>
      <c r="Q290" s="16"/>
      <c r="R290" s="16"/>
      <c r="S290" s="16"/>
      <c r="T290" s="16"/>
      <c r="U290" s="17"/>
    </row>
    <row r="291" spans="2:21" x14ac:dyDescent="0.25">
      <c r="B291" s="24"/>
      <c r="C291" s="7"/>
      <c r="D291" s="16"/>
      <c r="E291" s="16"/>
      <c r="F291" s="16"/>
      <c r="G291" s="16"/>
      <c r="H291" s="16"/>
      <c r="I291" s="16"/>
      <c r="J291" s="16"/>
      <c r="K291" s="16"/>
      <c r="L291" s="16"/>
      <c r="M291" s="16"/>
      <c r="N291" s="16"/>
      <c r="O291" s="16"/>
      <c r="P291" s="16"/>
      <c r="Q291" s="16"/>
      <c r="R291" s="16"/>
      <c r="S291" s="16"/>
      <c r="T291" s="16"/>
      <c r="U291" s="17"/>
    </row>
    <row r="292" spans="2:21" x14ac:dyDescent="0.25">
      <c r="B292" s="24"/>
      <c r="C292" s="7"/>
      <c r="D292" s="16"/>
      <c r="E292" s="16"/>
      <c r="F292" s="16"/>
      <c r="G292" s="16"/>
      <c r="H292" s="16"/>
      <c r="I292" s="16"/>
      <c r="J292" s="16"/>
      <c r="K292" s="16"/>
      <c r="L292" s="16"/>
      <c r="M292" s="16"/>
      <c r="N292" s="16"/>
      <c r="O292" s="16"/>
      <c r="P292" s="16"/>
      <c r="Q292" s="16"/>
      <c r="R292" s="16"/>
      <c r="S292" s="16"/>
      <c r="T292" s="16"/>
      <c r="U292" s="17"/>
    </row>
    <row r="293" spans="2:21" x14ac:dyDescent="0.25">
      <c r="B293" s="24"/>
      <c r="C293" s="7"/>
      <c r="D293" s="16"/>
      <c r="E293" s="16"/>
      <c r="F293" s="16"/>
      <c r="G293" s="16"/>
      <c r="H293" s="16"/>
      <c r="I293" s="16"/>
      <c r="J293" s="16"/>
      <c r="K293" s="16"/>
      <c r="L293" s="16"/>
      <c r="M293" s="16"/>
      <c r="N293" s="16"/>
      <c r="O293" s="16"/>
      <c r="P293" s="16"/>
      <c r="Q293" s="16"/>
      <c r="R293" s="16"/>
      <c r="S293" s="16"/>
      <c r="T293" s="16"/>
      <c r="U293" s="17"/>
    </row>
    <row r="294" spans="2:21" x14ac:dyDescent="0.25">
      <c r="B294" s="24"/>
      <c r="C294" s="7"/>
      <c r="D294" s="16"/>
      <c r="E294" s="16"/>
      <c r="F294" s="16"/>
      <c r="G294" s="16"/>
      <c r="H294" s="16"/>
      <c r="I294" s="16"/>
      <c r="J294" s="16"/>
      <c r="K294" s="16"/>
      <c r="L294" s="16"/>
      <c r="M294" s="16"/>
      <c r="N294" s="16"/>
      <c r="O294" s="16"/>
      <c r="P294" s="16"/>
      <c r="Q294" s="16"/>
      <c r="R294" s="16"/>
      <c r="S294" s="16"/>
      <c r="T294" s="16"/>
      <c r="U294" s="17"/>
    </row>
    <row r="295" spans="2:21" x14ac:dyDescent="0.25">
      <c r="B295" s="24"/>
      <c r="C295" s="7"/>
      <c r="D295" s="16"/>
      <c r="E295" s="16"/>
      <c r="F295" s="16"/>
      <c r="G295" s="16"/>
      <c r="H295" s="16"/>
      <c r="I295" s="16"/>
      <c r="J295" s="16"/>
      <c r="K295" s="16"/>
      <c r="L295" s="16"/>
      <c r="M295" s="16"/>
      <c r="N295" s="16"/>
      <c r="O295" s="16"/>
      <c r="P295" s="16"/>
      <c r="Q295" s="16"/>
      <c r="R295" s="16"/>
      <c r="S295" s="16"/>
      <c r="T295" s="16"/>
      <c r="U295" s="17"/>
    </row>
    <row r="296" spans="2:21" x14ac:dyDescent="0.25">
      <c r="B296" s="24"/>
      <c r="C296" s="7"/>
      <c r="D296" s="16"/>
      <c r="E296" s="16"/>
      <c r="F296" s="16"/>
      <c r="G296" s="16"/>
      <c r="H296" s="16"/>
      <c r="I296" s="16"/>
      <c r="J296" s="16"/>
      <c r="K296" s="16"/>
      <c r="L296" s="16"/>
      <c r="M296" s="16"/>
      <c r="N296" s="16"/>
      <c r="O296" s="16"/>
      <c r="P296" s="16"/>
      <c r="Q296" s="16"/>
      <c r="R296" s="16"/>
      <c r="S296" s="16"/>
      <c r="T296" s="16"/>
      <c r="U296" s="17"/>
    </row>
    <row r="297" spans="2:21" x14ac:dyDescent="0.25">
      <c r="B297" s="24"/>
      <c r="C297" s="7"/>
      <c r="D297" s="16"/>
      <c r="E297" s="16"/>
      <c r="F297" s="16"/>
      <c r="G297" s="16"/>
      <c r="H297" s="16"/>
      <c r="I297" s="16"/>
      <c r="J297" s="16"/>
      <c r="K297" s="16"/>
      <c r="L297" s="16"/>
      <c r="M297" s="16"/>
      <c r="N297" s="16"/>
      <c r="O297" s="16"/>
      <c r="P297" s="16"/>
      <c r="Q297" s="16"/>
      <c r="R297" s="16"/>
      <c r="S297" s="16"/>
      <c r="T297" s="16"/>
      <c r="U297" s="17"/>
    </row>
    <row r="298" spans="2:21" x14ac:dyDescent="0.25">
      <c r="B298" s="24"/>
      <c r="C298" s="7"/>
      <c r="D298" s="16"/>
      <c r="E298" s="16"/>
      <c r="F298" s="16"/>
      <c r="G298" s="16"/>
      <c r="H298" s="16"/>
      <c r="I298" s="16"/>
      <c r="J298" s="16"/>
      <c r="K298" s="16"/>
      <c r="L298" s="16"/>
      <c r="M298" s="16"/>
      <c r="N298" s="16"/>
      <c r="O298" s="16"/>
      <c r="P298" s="16"/>
      <c r="Q298" s="16"/>
      <c r="R298" s="16"/>
      <c r="S298" s="16"/>
      <c r="T298" s="16"/>
      <c r="U298" s="17"/>
    </row>
    <row r="299" spans="2:21" x14ac:dyDescent="0.25">
      <c r="B299" s="24"/>
      <c r="C299" s="7"/>
      <c r="D299" s="16"/>
      <c r="E299" s="16"/>
      <c r="F299" s="16"/>
      <c r="G299" s="16"/>
      <c r="H299" s="16"/>
      <c r="I299" s="16"/>
      <c r="J299" s="16"/>
      <c r="K299" s="16"/>
      <c r="L299" s="16"/>
      <c r="M299" s="16"/>
      <c r="N299" s="16"/>
      <c r="O299" s="16"/>
      <c r="P299" s="16"/>
      <c r="Q299" s="16"/>
      <c r="R299" s="16"/>
      <c r="S299" s="16"/>
      <c r="T299" s="16"/>
      <c r="U299" s="17"/>
    </row>
    <row r="300" spans="2:21" x14ac:dyDescent="0.25">
      <c r="B300" s="24"/>
      <c r="C300" s="7"/>
      <c r="D300" s="16"/>
      <c r="E300" s="16"/>
      <c r="F300" s="16"/>
      <c r="G300" s="16"/>
      <c r="H300" s="16"/>
      <c r="I300" s="16"/>
      <c r="J300" s="16"/>
      <c r="K300" s="16"/>
      <c r="L300" s="16"/>
      <c r="M300" s="16"/>
      <c r="N300" s="16"/>
      <c r="O300" s="16"/>
      <c r="P300" s="16"/>
      <c r="Q300" s="16"/>
      <c r="R300" s="16"/>
      <c r="S300" s="16"/>
      <c r="T300" s="16"/>
      <c r="U300" s="17"/>
    </row>
    <row r="301" spans="2:21" x14ac:dyDescent="0.25">
      <c r="B301" s="24"/>
      <c r="C301" s="7"/>
      <c r="D301" s="16"/>
      <c r="E301" s="16"/>
      <c r="F301" s="16"/>
      <c r="G301" s="16"/>
      <c r="H301" s="16"/>
      <c r="I301" s="16"/>
      <c r="J301" s="16"/>
      <c r="K301" s="16"/>
      <c r="L301" s="16"/>
      <c r="M301" s="16"/>
      <c r="N301" s="16"/>
      <c r="O301" s="16"/>
      <c r="P301" s="16"/>
      <c r="Q301" s="16"/>
      <c r="R301" s="16"/>
      <c r="S301" s="16"/>
      <c r="T301" s="16"/>
      <c r="U301" s="17"/>
    </row>
    <row r="302" spans="2:21" x14ac:dyDescent="0.25">
      <c r="B302" s="24"/>
      <c r="C302" s="7"/>
      <c r="D302" s="16"/>
      <c r="E302" s="16"/>
      <c r="F302" s="16"/>
      <c r="G302" s="16"/>
      <c r="H302" s="16"/>
      <c r="I302" s="16"/>
      <c r="J302" s="16"/>
      <c r="K302" s="16"/>
      <c r="L302" s="16"/>
      <c r="M302" s="16"/>
      <c r="N302" s="16"/>
      <c r="O302" s="16"/>
      <c r="P302" s="16"/>
      <c r="Q302" s="16"/>
      <c r="R302" s="16"/>
      <c r="S302" s="16"/>
      <c r="T302" s="16"/>
      <c r="U302" s="17"/>
    </row>
    <row r="303" spans="2:21" x14ac:dyDescent="0.25">
      <c r="B303" s="24"/>
      <c r="C303" s="7"/>
      <c r="D303" s="16"/>
      <c r="E303" s="16"/>
      <c r="F303" s="16"/>
      <c r="G303" s="16"/>
      <c r="H303" s="16"/>
      <c r="I303" s="16"/>
      <c r="J303" s="16"/>
      <c r="K303" s="16"/>
      <c r="L303" s="16"/>
      <c r="M303" s="16"/>
      <c r="N303" s="16"/>
      <c r="O303" s="16"/>
      <c r="P303" s="16"/>
      <c r="Q303" s="16"/>
      <c r="R303" s="16"/>
      <c r="S303" s="16"/>
      <c r="T303" s="16"/>
      <c r="U303" s="17"/>
    </row>
    <row r="304" spans="2:21" x14ac:dyDescent="0.25">
      <c r="B304" s="24"/>
      <c r="C304" s="7"/>
      <c r="D304" s="16"/>
      <c r="E304" s="16"/>
      <c r="F304" s="16"/>
      <c r="G304" s="16"/>
      <c r="H304" s="16"/>
      <c r="I304" s="16"/>
      <c r="J304" s="16"/>
      <c r="K304" s="16"/>
      <c r="L304" s="16"/>
      <c r="M304" s="16"/>
      <c r="N304" s="16"/>
      <c r="O304" s="16"/>
      <c r="P304" s="16"/>
      <c r="Q304" s="16"/>
      <c r="R304" s="16"/>
      <c r="S304" s="16"/>
      <c r="T304" s="16"/>
      <c r="U304" s="17"/>
    </row>
    <row r="305" spans="2:21" x14ac:dyDescent="0.25">
      <c r="B305" s="24"/>
      <c r="C305" s="7"/>
      <c r="D305" s="16"/>
      <c r="E305" s="16"/>
      <c r="F305" s="16"/>
      <c r="G305" s="16"/>
      <c r="H305" s="16"/>
      <c r="I305" s="16"/>
      <c r="J305" s="16"/>
      <c r="K305" s="16"/>
      <c r="L305" s="16"/>
      <c r="M305" s="16"/>
      <c r="N305" s="16"/>
      <c r="O305" s="16"/>
      <c r="P305" s="16"/>
      <c r="Q305" s="16"/>
      <c r="R305" s="16"/>
      <c r="S305" s="16"/>
      <c r="T305" s="16"/>
      <c r="U305" s="17"/>
    </row>
    <row r="306" spans="2:21" x14ac:dyDescent="0.25">
      <c r="B306" s="24"/>
      <c r="C306" s="7"/>
      <c r="D306" s="16"/>
      <c r="E306" s="16"/>
      <c r="F306" s="16"/>
      <c r="G306" s="16"/>
      <c r="H306" s="16"/>
      <c r="I306" s="16"/>
      <c r="J306" s="16"/>
      <c r="K306" s="16"/>
      <c r="L306" s="16"/>
      <c r="M306" s="16"/>
      <c r="N306" s="16"/>
      <c r="O306" s="16"/>
      <c r="P306" s="16"/>
      <c r="Q306" s="16"/>
      <c r="R306" s="16"/>
      <c r="S306" s="16"/>
      <c r="T306" s="16"/>
      <c r="U306" s="17"/>
    </row>
    <row r="307" spans="2:21" x14ac:dyDescent="0.25">
      <c r="B307" s="24"/>
      <c r="C307" s="7"/>
      <c r="D307" s="16"/>
      <c r="E307" s="16"/>
      <c r="F307" s="16"/>
      <c r="G307" s="16"/>
      <c r="H307" s="16"/>
      <c r="I307" s="16"/>
      <c r="J307" s="16"/>
      <c r="K307" s="16"/>
      <c r="L307" s="16"/>
      <c r="M307" s="16"/>
      <c r="N307" s="16"/>
      <c r="O307" s="16"/>
      <c r="P307" s="16"/>
      <c r="Q307" s="16"/>
      <c r="R307" s="16"/>
      <c r="S307" s="16"/>
      <c r="T307" s="16"/>
      <c r="U307" s="17"/>
    </row>
    <row r="308" spans="2:21" x14ac:dyDescent="0.25">
      <c r="B308" s="24"/>
      <c r="C308" s="7"/>
      <c r="D308" s="16"/>
      <c r="E308" s="16"/>
      <c r="F308" s="16"/>
      <c r="G308" s="16"/>
      <c r="H308" s="16"/>
      <c r="I308" s="16"/>
      <c r="J308" s="16"/>
      <c r="K308" s="16"/>
      <c r="L308" s="16"/>
      <c r="M308" s="16"/>
      <c r="N308" s="16"/>
      <c r="O308" s="16"/>
      <c r="P308" s="16"/>
      <c r="Q308" s="16"/>
      <c r="R308" s="16"/>
      <c r="S308" s="16"/>
      <c r="T308" s="16"/>
      <c r="U308" s="17"/>
    </row>
    <row r="309" spans="2:21" x14ac:dyDescent="0.25">
      <c r="B309" s="24"/>
      <c r="C309" s="7"/>
      <c r="D309" s="16"/>
      <c r="E309" s="16"/>
      <c r="F309" s="16"/>
      <c r="G309" s="16"/>
      <c r="H309" s="16"/>
      <c r="I309" s="16"/>
      <c r="J309" s="16"/>
      <c r="K309" s="16"/>
      <c r="L309" s="16"/>
      <c r="M309" s="16"/>
      <c r="N309" s="16"/>
      <c r="O309" s="16"/>
      <c r="P309" s="16"/>
      <c r="Q309" s="16"/>
      <c r="R309" s="16"/>
      <c r="S309" s="16"/>
      <c r="T309" s="16"/>
      <c r="U309" s="17"/>
    </row>
    <row r="310" spans="2:21" x14ac:dyDescent="0.25">
      <c r="B310" s="24"/>
      <c r="C310" s="7"/>
      <c r="D310" s="16"/>
      <c r="E310" s="16"/>
      <c r="F310" s="16"/>
      <c r="G310" s="16"/>
      <c r="H310" s="16"/>
      <c r="I310" s="16"/>
      <c r="J310" s="16"/>
      <c r="K310" s="16"/>
      <c r="L310" s="16"/>
      <c r="M310" s="16"/>
      <c r="N310" s="16"/>
      <c r="O310" s="16"/>
      <c r="P310" s="16"/>
      <c r="Q310" s="16"/>
      <c r="R310" s="16"/>
      <c r="S310" s="16"/>
      <c r="T310" s="16"/>
      <c r="U310" s="17"/>
    </row>
    <row r="311" spans="2:21" x14ac:dyDescent="0.25">
      <c r="B311" s="24"/>
      <c r="C311" s="7"/>
      <c r="D311" s="16"/>
      <c r="E311" s="16"/>
      <c r="F311" s="16"/>
      <c r="G311" s="16"/>
      <c r="H311" s="16"/>
      <c r="I311" s="16"/>
      <c r="J311" s="16"/>
      <c r="K311" s="16"/>
      <c r="L311" s="16"/>
      <c r="M311" s="16"/>
      <c r="N311" s="16"/>
      <c r="O311" s="16"/>
      <c r="P311" s="16"/>
      <c r="Q311" s="16"/>
      <c r="R311" s="16"/>
      <c r="S311" s="16"/>
      <c r="T311" s="16"/>
      <c r="U311" s="17"/>
    </row>
    <row r="312" spans="2:21" x14ac:dyDescent="0.25">
      <c r="B312" s="24"/>
      <c r="C312" s="7"/>
      <c r="D312" s="16"/>
      <c r="E312" s="16"/>
      <c r="F312" s="16"/>
      <c r="G312" s="16"/>
      <c r="H312" s="16"/>
      <c r="I312" s="16"/>
      <c r="J312" s="16"/>
      <c r="K312" s="16"/>
      <c r="L312" s="16"/>
      <c r="M312" s="16"/>
      <c r="N312" s="16"/>
      <c r="O312" s="16"/>
      <c r="P312" s="16"/>
      <c r="Q312" s="16"/>
      <c r="R312" s="16"/>
      <c r="S312" s="16"/>
      <c r="T312" s="16"/>
      <c r="U312" s="17"/>
    </row>
    <row r="313" spans="2:21" x14ac:dyDescent="0.25">
      <c r="B313" s="24"/>
      <c r="C313" s="7"/>
      <c r="D313" s="16"/>
      <c r="E313" s="16"/>
      <c r="F313" s="16"/>
      <c r="G313" s="16"/>
      <c r="H313" s="16"/>
      <c r="I313" s="16"/>
      <c r="J313" s="16"/>
      <c r="K313" s="16"/>
      <c r="L313" s="16"/>
      <c r="M313" s="16"/>
      <c r="N313" s="16"/>
      <c r="O313" s="16"/>
      <c r="P313" s="16"/>
      <c r="Q313" s="16"/>
      <c r="R313" s="16"/>
      <c r="S313" s="16"/>
      <c r="T313" s="16"/>
      <c r="U313" s="17"/>
    </row>
    <row r="314" spans="2:21" x14ac:dyDescent="0.25">
      <c r="B314" s="24"/>
      <c r="C314" s="7"/>
      <c r="D314" s="16"/>
      <c r="E314" s="16"/>
      <c r="F314" s="16"/>
      <c r="G314" s="16"/>
      <c r="H314" s="16"/>
      <c r="I314" s="16"/>
      <c r="J314" s="16"/>
      <c r="K314" s="16"/>
      <c r="L314" s="16"/>
      <c r="M314" s="16"/>
      <c r="N314" s="16"/>
      <c r="O314" s="16"/>
      <c r="P314" s="16"/>
      <c r="Q314" s="16"/>
      <c r="R314" s="16"/>
      <c r="S314" s="16"/>
      <c r="T314" s="16"/>
      <c r="U314" s="17"/>
    </row>
    <row r="315" spans="2:21" x14ac:dyDescent="0.25">
      <c r="B315" s="24"/>
      <c r="C315" s="7"/>
      <c r="D315" s="16"/>
      <c r="E315" s="16"/>
      <c r="F315" s="16"/>
      <c r="G315" s="16"/>
      <c r="H315" s="16"/>
      <c r="I315" s="16"/>
      <c r="J315" s="16"/>
      <c r="K315" s="16"/>
      <c r="L315" s="16"/>
      <c r="M315" s="16"/>
      <c r="N315" s="16"/>
      <c r="O315" s="16"/>
      <c r="P315" s="16"/>
      <c r="Q315" s="16"/>
      <c r="R315" s="16"/>
      <c r="S315" s="16"/>
      <c r="T315" s="16"/>
      <c r="U315" s="17"/>
    </row>
    <row r="316" spans="2:21" x14ac:dyDescent="0.25">
      <c r="B316" s="24"/>
      <c r="C316" s="7"/>
      <c r="D316" s="16"/>
      <c r="E316" s="16"/>
      <c r="F316" s="16"/>
      <c r="G316" s="16"/>
      <c r="H316" s="16"/>
      <c r="I316" s="16"/>
      <c r="J316" s="16"/>
      <c r="K316" s="16"/>
      <c r="L316" s="16"/>
      <c r="M316" s="16"/>
      <c r="N316" s="16"/>
      <c r="O316" s="16"/>
      <c r="P316" s="16"/>
      <c r="Q316" s="16"/>
      <c r="R316" s="16"/>
      <c r="S316" s="16"/>
      <c r="T316" s="16"/>
      <c r="U316" s="17"/>
    </row>
    <row r="317" spans="2:21" x14ac:dyDescent="0.25">
      <c r="B317" s="24"/>
      <c r="C317" s="7"/>
      <c r="D317" s="16"/>
      <c r="E317" s="16"/>
      <c r="F317" s="16"/>
      <c r="G317" s="16"/>
      <c r="H317" s="16"/>
      <c r="I317" s="16"/>
      <c r="J317" s="16"/>
      <c r="K317" s="16"/>
      <c r="L317" s="16"/>
      <c r="M317" s="16"/>
      <c r="N317" s="16"/>
      <c r="O317" s="16"/>
      <c r="P317" s="16"/>
      <c r="Q317" s="16"/>
      <c r="R317" s="16"/>
      <c r="S317" s="16"/>
      <c r="T317" s="16"/>
      <c r="U317" s="17"/>
    </row>
    <row r="318" spans="2:21" x14ac:dyDescent="0.25">
      <c r="B318" s="24"/>
      <c r="C318" s="7"/>
      <c r="D318" s="16"/>
      <c r="E318" s="16"/>
      <c r="F318" s="16"/>
      <c r="G318" s="16"/>
      <c r="H318" s="16"/>
      <c r="I318" s="16"/>
      <c r="J318" s="16"/>
      <c r="K318" s="16"/>
      <c r="L318" s="16"/>
      <c r="M318" s="16"/>
      <c r="N318" s="16"/>
      <c r="O318" s="16"/>
      <c r="P318" s="16"/>
      <c r="Q318" s="16"/>
      <c r="R318" s="16"/>
      <c r="S318" s="16"/>
      <c r="T318" s="16"/>
      <c r="U318" s="17"/>
    </row>
    <row r="319" spans="2:21" x14ac:dyDescent="0.25">
      <c r="B319" s="24"/>
      <c r="C319" s="7"/>
      <c r="D319" s="16"/>
      <c r="E319" s="16"/>
      <c r="F319" s="16"/>
      <c r="G319" s="16"/>
      <c r="H319" s="16"/>
      <c r="I319" s="16"/>
      <c r="J319" s="16"/>
      <c r="K319" s="16"/>
      <c r="L319" s="16"/>
      <c r="M319" s="16"/>
      <c r="N319" s="16"/>
      <c r="O319" s="16"/>
      <c r="P319" s="16"/>
      <c r="Q319" s="16"/>
      <c r="R319" s="16"/>
      <c r="S319" s="16"/>
      <c r="T319" s="16"/>
      <c r="U319" s="17"/>
    </row>
    <row r="320" spans="2:21" x14ac:dyDescent="0.25">
      <c r="B320" s="24"/>
      <c r="C320" s="7"/>
      <c r="D320" s="16"/>
      <c r="E320" s="16"/>
      <c r="F320" s="16"/>
      <c r="G320" s="16"/>
      <c r="H320" s="16"/>
      <c r="I320" s="16"/>
      <c r="J320" s="16"/>
      <c r="K320" s="16"/>
      <c r="L320" s="16"/>
      <c r="M320" s="16"/>
      <c r="N320" s="16"/>
      <c r="O320" s="16"/>
      <c r="P320" s="16"/>
      <c r="Q320" s="16"/>
      <c r="R320" s="16"/>
      <c r="S320" s="16"/>
      <c r="T320" s="16"/>
      <c r="U320" s="17"/>
    </row>
    <row r="321" spans="2:21" x14ac:dyDescent="0.25">
      <c r="B321" s="24"/>
      <c r="C321" s="7"/>
      <c r="D321" s="16"/>
      <c r="E321" s="16"/>
      <c r="F321" s="16"/>
      <c r="G321" s="16"/>
      <c r="H321" s="16"/>
      <c r="I321" s="16"/>
      <c r="J321" s="16"/>
      <c r="K321" s="16"/>
      <c r="L321" s="16"/>
      <c r="M321" s="16"/>
      <c r="N321" s="16"/>
      <c r="O321" s="16"/>
      <c r="P321" s="16"/>
      <c r="Q321" s="16"/>
      <c r="R321" s="16"/>
      <c r="S321" s="16"/>
      <c r="T321" s="16"/>
      <c r="U321" s="17"/>
    </row>
    <row r="322" spans="2:21" x14ac:dyDescent="0.25">
      <c r="B322" s="24"/>
      <c r="C322" s="7"/>
      <c r="D322" s="16"/>
      <c r="E322" s="16"/>
      <c r="F322" s="16"/>
      <c r="G322" s="16"/>
      <c r="H322" s="16"/>
      <c r="I322" s="16"/>
      <c r="J322" s="16"/>
      <c r="K322" s="16"/>
      <c r="L322" s="16"/>
      <c r="M322" s="16"/>
      <c r="N322" s="16"/>
      <c r="O322" s="16"/>
      <c r="P322" s="16"/>
      <c r="Q322" s="16"/>
      <c r="R322" s="16"/>
      <c r="S322" s="16"/>
      <c r="T322" s="16"/>
      <c r="U322" s="17"/>
    </row>
    <row r="323" spans="2:21" x14ac:dyDescent="0.25">
      <c r="B323" s="24"/>
      <c r="C323" s="7"/>
      <c r="D323" s="16"/>
      <c r="E323" s="16"/>
      <c r="F323" s="16"/>
      <c r="G323" s="16"/>
      <c r="H323" s="16"/>
      <c r="I323" s="16"/>
      <c r="J323" s="16"/>
      <c r="K323" s="16"/>
      <c r="L323" s="16"/>
      <c r="M323" s="16"/>
      <c r="N323" s="16"/>
      <c r="O323" s="16"/>
      <c r="P323" s="16"/>
      <c r="Q323" s="16"/>
      <c r="R323" s="16"/>
      <c r="S323" s="16"/>
      <c r="T323" s="16"/>
      <c r="U323" s="17"/>
    </row>
    <row r="324" spans="2:21" x14ac:dyDescent="0.25">
      <c r="B324" s="24"/>
      <c r="C324" s="7"/>
      <c r="D324" s="16"/>
      <c r="E324" s="16"/>
      <c r="F324" s="16"/>
      <c r="G324" s="16"/>
      <c r="H324" s="16"/>
      <c r="I324" s="16"/>
      <c r="J324" s="16"/>
      <c r="K324" s="16"/>
      <c r="L324" s="16"/>
      <c r="M324" s="16"/>
      <c r="N324" s="16"/>
      <c r="O324" s="16"/>
      <c r="P324" s="16"/>
      <c r="Q324" s="16"/>
      <c r="R324" s="16"/>
      <c r="S324" s="16"/>
      <c r="T324" s="16"/>
      <c r="U324" s="17"/>
    </row>
    <row r="325" spans="2:21" x14ac:dyDescent="0.25">
      <c r="B325" s="24"/>
      <c r="C325" s="7"/>
      <c r="D325" s="16"/>
      <c r="E325" s="16"/>
      <c r="F325" s="16"/>
      <c r="G325" s="16"/>
      <c r="H325" s="16"/>
      <c r="I325" s="16"/>
      <c r="J325" s="16"/>
      <c r="K325" s="16"/>
      <c r="L325" s="16"/>
      <c r="M325" s="16"/>
      <c r="N325" s="16"/>
      <c r="O325" s="16"/>
      <c r="P325" s="16"/>
      <c r="Q325" s="16"/>
      <c r="R325" s="16"/>
      <c r="S325" s="16"/>
      <c r="T325" s="16"/>
      <c r="U325" s="17"/>
    </row>
    <row r="326" spans="2:21" x14ac:dyDescent="0.25">
      <c r="B326" s="24"/>
      <c r="C326" s="7"/>
      <c r="D326" s="16"/>
      <c r="E326" s="16"/>
      <c r="F326" s="16"/>
      <c r="G326" s="16"/>
      <c r="H326" s="16"/>
      <c r="I326" s="16"/>
      <c r="J326" s="16"/>
      <c r="K326" s="16"/>
      <c r="L326" s="16"/>
      <c r="M326" s="16"/>
      <c r="N326" s="16"/>
      <c r="O326" s="16"/>
      <c r="P326" s="16"/>
      <c r="Q326" s="16"/>
      <c r="R326" s="16"/>
      <c r="S326" s="16"/>
      <c r="T326" s="16"/>
      <c r="U326" s="17"/>
    </row>
    <row r="327" spans="2:21" x14ac:dyDescent="0.25">
      <c r="B327" s="24"/>
      <c r="C327" s="7"/>
      <c r="D327" s="16"/>
      <c r="E327" s="16"/>
      <c r="F327" s="16"/>
      <c r="G327" s="16"/>
      <c r="H327" s="16"/>
      <c r="I327" s="16"/>
      <c r="J327" s="16"/>
      <c r="K327" s="16"/>
      <c r="L327" s="16"/>
      <c r="M327" s="16"/>
      <c r="N327" s="16"/>
      <c r="O327" s="16"/>
      <c r="P327" s="16"/>
      <c r="Q327" s="16"/>
      <c r="R327" s="16"/>
      <c r="S327" s="16"/>
      <c r="T327" s="16"/>
      <c r="U327" s="17"/>
    </row>
    <row r="328" spans="2:21" x14ac:dyDescent="0.25">
      <c r="B328" s="24"/>
      <c r="C328" s="7"/>
      <c r="D328" s="16"/>
      <c r="E328" s="16"/>
      <c r="F328" s="16"/>
      <c r="G328" s="16"/>
      <c r="H328" s="16"/>
      <c r="I328" s="16"/>
      <c r="J328" s="16"/>
      <c r="K328" s="16"/>
      <c r="L328" s="16"/>
      <c r="M328" s="16"/>
      <c r="N328" s="16"/>
      <c r="O328" s="16"/>
      <c r="P328" s="16"/>
      <c r="Q328" s="16"/>
      <c r="R328" s="16"/>
      <c r="S328" s="16"/>
      <c r="T328" s="16"/>
      <c r="U328" s="17"/>
    </row>
    <row r="329" spans="2:21" x14ac:dyDescent="0.25">
      <c r="B329" s="24"/>
      <c r="C329" s="7"/>
      <c r="D329" s="16"/>
      <c r="E329" s="16"/>
      <c r="F329" s="16"/>
      <c r="G329" s="16"/>
      <c r="H329" s="16"/>
      <c r="I329" s="16"/>
      <c r="J329" s="16"/>
      <c r="K329" s="16"/>
      <c r="L329" s="16"/>
      <c r="M329" s="16"/>
      <c r="N329" s="16"/>
      <c r="O329" s="16"/>
      <c r="P329" s="16"/>
      <c r="Q329" s="16"/>
      <c r="R329" s="16"/>
      <c r="S329" s="16"/>
      <c r="T329" s="16"/>
      <c r="U329" s="17"/>
    </row>
    <row r="330" spans="2:21" x14ac:dyDescent="0.25">
      <c r="B330" s="24"/>
      <c r="C330" s="7"/>
      <c r="D330" s="16"/>
      <c r="E330" s="16"/>
      <c r="F330" s="16"/>
      <c r="G330" s="16"/>
      <c r="H330" s="16"/>
      <c r="I330" s="16"/>
      <c r="J330" s="16"/>
      <c r="K330" s="16"/>
      <c r="L330" s="16"/>
      <c r="M330" s="16"/>
      <c r="N330" s="16"/>
      <c r="O330" s="16"/>
      <c r="P330" s="16"/>
      <c r="Q330" s="16"/>
      <c r="R330" s="16"/>
      <c r="S330" s="16"/>
      <c r="T330" s="16"/>
      <c r="U330" s="17"/>
    </row>
    <row r="331" spans="2:21" x14ac:dyDescent="0.25">
      <c r="B331" s="24"/>
      <c r="C331" s="7"/>
      <c r="D331" s="16"/>
      <c r="E331" s="16"/>
      <c r="F331" s="16"/>
      <c r="G331" s="16"/>
      <c r="H331" s="16"/>
      <c r="I331" s="16"/>
      <c r="J331" s="16"/>
      <c r="K331" s="16"/>
      <c r="L331" s="16"/>
      <c r="M331" s="16"/>
      <c r="N331" s="16"/>
      <c r="O331" s="16"/>
      <c r="P331" s="16"/>
      <c r="Q331" s="16"/>
      <c r="R331" s="16"/>
      <c r="S331" s="16"/>
      <c r="T331" s="16"/>
      <c r="U331" s="17"/>
    </row>
    <row r="332" spans="2:21" x14ac:dyDescent="0.25">
      <c r="B332" s="24"/>
      <c r="C332" s="7"/>
      <c r="D332" s="16"/>
      <c r="E332" s="16"/>
      <c r="F332" s="16"/>
      <c r="G332" s="16"/>
      <c r="H332" s="16"/>
      <c r="I332" s="16"/>
      <c r="J332" s="16"/>
      <c r="K332" s="16"/>
      <c r="L332" s="16"/>
      <c r="M332" s="16"/>
      <c r="N332" s="16"/>
      <c r="O332" s="16"/>
      <c r="P332" s="16"/>
      <c r="Q332" s="16"/>
      <c r="R332" s="16"/>
      <c r="S332" s="16"/>
      <c r="T332" s="16"/>
      <c r="U332" s="17"/>
    </row>
    <row r="333" spans="2:21" x14ac:dyDescent="0.25">
      <c r="B333" s="24"/>
      <c r="C333" s="7"/>
      <c r="D333" s="16"/>
      <c r="E333" s="16"/>
      <c r="F333" s="16"/>
      <c r="G333" s="16"/>
      <c r="H333" s="16"/>
      <c r="I333" s="16"/>
      <c r="J333" s="16"/>
      <c r="K333" s="16"/>
      <c r="L333" s="16"/>
      <c r="M333" s="16"/>
      <c r="N333" s="16"/>
      <c r="O333" s="16"/>
      <c r="P333" s="16"/>
      <c r="Q333" s="16"/>
      <c r="R333" s="16"/>
      <c r="S333" s="16"/>
      <c r="T333" s="16"/>
      <c r="U333" s="17"/>
    </row>
    <row r="334" spans="2:21" x14ac:dyDescent="0.25">
      <c r="B334" s="24"/>
      <c r="C334" s="7"/>
      <c r="D334" s="16"/>
      <c r="E334" s="16"/>
      <c r="F334" s="16"/>
      <c r="G334" s="16"/>
      <c r="H334" s="16"/>
      <c r="I334" s="16"/>
      <c r="J334" s="16"/>
      <c r="K334" s="16"/>
      <c r="L334" s="16"/>
      <c r="M334" s="16"/>
      <c r="N334" s="16"/>
      <c r="O334" s="16"/>
      <c r="P334" s="16"/>
      <c r="Q334" s="16"/>
      <c r="R334" s="16"/>
      <c r="S334" s="16"/>
      <c r="T334" s="16"/>
      <c r="U334" s="17"/>
    </row>
    <row r="335" spans="2:21" x14ac:dyDescent="0.25">
      <c r="B335" s="24"/>
      <c r="C335" s="7"/>
      <c r="D335" s="16"/>
      <c r="E335" s="16"/>
      <c r="F335" s="16"/>
      <c r="G335" s="16"/>
      <c r="H335" s="16"/>
      <c r="I335" s="16"/>
      <c r="J335" s="16"/>
      <c r="K335" s="16"/>
      <c r="L335" s="16"/>
      <c r="M335" s="16"/>
      <c r="N335" s="16"/>
      <c r="O335" s="16"/>
      <c r="P335" s="16"/>
      <c r="Q335" s="16"/>
      <c r="R335" s="16"/>
      <c r="S335" s="16"/>
      <c r="T335" s="16"/>
      <c r="U335" s="17"/>
    </row>
    <row r="336" spans="2:21" x14ac:dyDescent="0.25">
      <c r="B336" s="24"/>
      <c r="C336" s="7"/>
      <c r="D336" s="16"/>
      <c r="E336" s="16"/>
      <c r="F336" s="16"/>
      <c r="G336" s="16"/>
      <c r="H336" s="16"/>
      <c r="I336" s="16"/>
      <c r="J336" s="16"/>
      <c r="K336" s="16"/>
      <c r="L336" s="16"/>
      <c r="M336" s="16"/>
      <c r="N336" s="16"/>
      <c r="O336" s="16"/>
      <c r="P336" s="16"/>
      <c r="Q336" s="16"/>
      <c r="R336" s="16"/>
      <c r="S336" s="16"/>
      <c r="T336" s="16"/>
      <c r="U336" s="17"/>
    </row>
    <row r="337" spans="2:21" x14ac:dyDescent="0.25">
      <c r="B337" s="24"/>
      <c r="C337" s="7"/>
      <c r="D337" s="16"/>
      <c r="E337" s="16"/>
      <c r="F337" s="16"/>
      <c r="G337" s="16"/>
      <c r="H337" s="16"/>
      <c r="I337" s="16"/>
      <c r="J337" s="16"/>
      <c r="K337" s="16"/>
      <c r="L337" s="16"/>
      <c r="M337" s="16"/>
      <c r="N337" s="16"/>
      <c r="O337" s="16"/>
      <c r="P337" s="16"/>
      <c r="Q337" s="16"/>
      <c r="R337" s="16"/>
      <c r="S337" s="16"/>
      <c r="T337" s="16"/>
      <c r="U337" s="17"/>
    </row>
    <row r="338" spans="2:21" x14ac:dyDescent="0.25">
      <c r="B338" s="24"/>
      <c r="C338" s="7"/>
      <c r="D338" s="16"/>
      <c r="E338" s="16"/>
      <c r="F338" s="16"/>
      <c r="G338" s="16"/>
      <c r="H338" s="16"/>
      <c r="I338" s="16"/>
      <c r="J338" s="16"/>
      <c r="K338" s="16"/>
      <c r="L338" s="16"/>
      <c r="M338" s="16"/>
      <c r="N338" s="16"/>
      <c r="O338" s="16"/>
      <c r="P338" s="16"/>
      <c r="Q338" s="16"/>
      <c r="R338" s="16"/>
      <c r="S338" s="16"/>
      <c r="T338" s="16"/>
      <c r="U338" s="17"/>
    </row>
    <row r="339" spans="2:21" x14ac:dyDescent="0.25">
      <c r="B339" s="24"/>
      <c r="C339" s="7"/>
      <c r="D339" s="16"/>
      <c r="E339" s="16"/>
      <c r="F339" s="16"/>
      <c r="G339" s="16"/>
      <c r="H339" s="16"/>
      <c r="I339" s="16"/>
      <c r="J339" s="16"/>
      <c r="K339" s="16"/>
      <c r="L339" s="16"/>
      <c r="M339" s="16"/>
      <c r="N339" s="16"/>
      <c r="O339" s="16"/>
      <c r="P339" s="16"/>
      <c r="Q339" s="16"/>
      <c r="R339" s="16"/>
      <c r="S339" s="16"/>
      <c r="T339" s="16"/>
      <c r="U339" s="17"/>
    </row>
    <row r="340" spans="2:21" x14ac:dyDescent="0.25">
      <c r="B340" s="24"/>
      <c r="C340" s="7"/>
      <c r="D340" s="16"/>
      <c r="E340" s="16"/>
      <c r="F340" s="16"/>
      <c r="G340" s="16"/>
      <c r="H340" s="16"/>
      <c r="I340" s="16"/>
      <c r="J340" s="16"/>
      <c r="K340" s="16"/>
      <c r="L340" s="16"/>
      <c r="M340" s="16"/>
      <c r="N340" s="16"/>
      <c r="O340" s="16"/>
      <c r="P340" s="16"/>
      <c r="Q340" s="16"/>
      <c r="R340" s="16"/>
      <c r="S340" s="16"/>
      <c r="T340" s="16"/>
      <c r="U340" s="17"/>
    </row>
    <row r="341" spans="2:21" x14ac:dyDescent="0.25">
      <c r="B341" s="24"/>
      <c r="C341" s="7"/>
      <c r="D341" s="16"/>
      <c r="E341" s="16"/>
      <c r="F341" s="16"/>
      <c r="G341" s="16"/>
      <c r="H341" s="16"/>
      <c r="I341" s="16"/>
      <c r="J341" s="16"/>
      <c r="K341" s="16"/>
      <c r="L341" s="16"/>
      <c r="M341" s="16"/>
      <c r="N341" s="16"/>
      <c r="O341" s="16"/>
      <c r="P341" s="16"/>
      <c r="Q341" s="16"/>
      <c r="R341" s="16"/>
      <c r="S341" s="16"/>
      <c r="T341" s="16"/>
      <c r="U341" s="17"/>
    </row>
    <row r="342" spans="2:21" x14ac:dyDescent="0.25">
      <c r="B342" s="24"/>
      <c r="C342" s="7"/>
      <c r="D342" s="16"/>
      <c r="E342" s="16"/>
      <c r="F342" s="16"/>
      <c r="G342" s="16"/>
      <c r="H342" s="16"/>
      <c r="I342" s="16"/>
      <c r="J342" s="16"/>
      <c r="K342" s="16"/>
      <c r="L342" s="16"/>
      <c r="M342" s="16"/>
      <c r="N342" s="16"/>
      <c r="O342" s="16"/>
      <c r="P342" s="16"/>
      <c r="Q342" s="16"/>
      <c r="R342" s="16"/>
      <c r="S342" s="16"/>
      <c r="T342" s="16"/>
      <c r="U342" s="17"/>
    </row>
    <row r="343" spans="2:21" x14ac:dyDescent="0.25">
      <c r="B343" s="24"/>
      <c r="C343" s="7"/>
      <c r="D343" s="16"/>
      <c r="E343" s="16"/>
      <c r="F343" s="16"/>
      <c r="G343" s="16"/>
      <c r="H343" s="16"/>
      <c r="I343" s="16"/>
      <c r="J343" s="16"/>
      <c r="K343" s="16"/>
      <c r="L343" s="16"/>
      <c r="M343" s="16"/>
      <c r="N343" s="16"/>
      <c r="O343" s="16"/>
      <c r="P343" s="16"/>
      <c r="Q343" s="16"/>
      <c r="R343" s="16"/>
      <c r="S343" s="16"/>
      <c r="T343" s="16"/>
      <c r="U343" s="17"/>
    </row>
    <row r="344" spans="2:21" x14ac:dyDescent="0.25">
      <c r="B344" s="24"/>
      <c r="C344" s="7"/>
      <c r="D344" s="16"/>
      <c r="E344" s="16"/>
      <c r="F344" s="16"/>
      <c r="G344" s="16"/>
      <c r="H344" s="16"/>
      <c r="I344" s="16"/>
      <c r="J344" s="16"/>
      <c r="K344" s="16"/>
      <c r="L344" s="16"/>
      <c r="M344" s="16"/>
      <c r="N344" s="16"/>
      <c r="O344" s="16"/>
      <c r="P344" s="16"/>
      <c r="Q344" s="16"/>
      <c r="R344" s="16"/>
      <c r="S344" s="16"/>
      <c r="T344" s="16"/>
      <c r="U344" s="17"/>
    </row>
    <row r="345" spans="2:21" x14ac:dyDescent="0.25">
      <c r="B345" s="24"/>
      <c r="C345" s="7"/>
      <c r="D345" s="16"/>
      <c r="E345" s="16"/>
      <c r="F345" s="16"/>
      <c r="G345" s="16"/>
      <c r="H345" s="16"/>
      <c r="I345" s="16"/>
      <c r="J345" s="16"/>
      <c r="K345" s="16"/>
      <c r="L345" s="16"/>
      <c r="M345" s="16"/>
      <c r="N345" s="16"/>
      <c r="O345" s="16"/>
      <c r="P345" s="16"/>
      <c r="Q345" s="16"/>
      <c r="R345" s="16"/>
      <c r="S345" s="16"/>
      <c r="T345" s="16"/>
      <c r="U345" s="17"/>
    </row>
    <row r="346" spans="2:21" x14ac:dyDescent="0.25">
      <c r="B346" s="24"/>
      <c r="C346" s="7"/>
      <c r="D346" s="16"/>
      <c r="E346" s="16"/>
      <c r="F346" s="16"/>
      <c r="G346" s="16"/>
      <c r="H346" s="16"/>
      <c r="I346" s="16"/>
      <c r="J346" s="16"/>
      <c r="K346" s="16"/>
      <c r="L346" s="16"/>
      <c r="M346" s="16"/>
      <c r="N346" s="16"/>
      <c r="O346" s="16"/>
      <c r="P346" s="16"/>
      <c r="Q346" s="16"/>
      <c r="R346" s="16"/>
      <c r="S346" s="16"/>
      <c r="T346" s="16"/>
      <c r="U346" s="17"/>
    </row>
    <row r="347" spans="2:21" x14ac:dyDescent="0.25">
      <c r="B347" s="24"/>
      <c r="C347" s="7"/>
      <c r="D347" s="16"/>
      <c r="E347" s="16"/>
      <c r="F347" s="16"/>
      <c r="G347" s="16"/>
      <c r="H347" s="16"/>
      <c r="I347" s="16"/>
      <c r="J347" s="16"/>
      <c r="K347" s="16"/>
      <c r="L347" s="16"/>
      <c r="M347" s="16"/>
      <c r="N347" s="16"/>
      <c r="O347" s="16"/>
      <c r="P347" s="16"/>
      <c r="Q347" s="16"/>
      <c r="R347" s="16"/>
      <c r="S347" s="16"/>
      <c r="T347" s="16"/>
      <c r="U347" s="17"/>
    </row>
    <row r="348" spans="2:21" x14ac:dyDescent="0.25">
      <c r="B348" s="24"/>
      <c r="C348" s="7"/>
      <c r="D348" s="16"/>
      <c r="E348" s="16"/>
      <c r="F348" s="16"/>
      <c r="G348" s="16"/>
      <c r="H348" s="16"/>
      <c r="I348" s="16"/>
      <c r="J348" s="16"/>
      <c r="K348" s="16"/>
      <c r="L348" s="16"/>
      <c r="M348" s="16"/>
      <c r="N348" s="16"/>
      <c r="O348" s="16"/>
      <c r="P348" s="16"/>
      <c r="Q348" s="16"/>
      <c r="R348" s="16"/>
      <c r="S348" s="16"/>
      <c r="T348" s="16"/>
      <c r="U348" s="17"/>
    </row>
    <row r="349" spans="2:21" x14ac:dyDescent="0.25">
      <c r="B349" s="24"/>
      <c r="C349" s="7"/>
      <c r="D349" s="16"/>
      <c r="E349" s="16"/>
      <c r="F349" s="16"/>
      <c r="G349" s="16"/>
      <c r="H349" s="16"/>
      <c r="I349" s="16"/>
      <c r="J349" s="16"/>
      <c r="K349" s="16"/>
      <c r="L349" s="16"/>
      <c r="M349" s="16"/>
      <c r="N349" s="16"/>
      <c r="O349" s="16"/>
      <c r="P349" s="16"/>
      <c r="Q349" s="16"/>
      <c r="R349" s="16"/>
      <c r="S349" s="16"/>
      <c r="T349" s="16"/>
      <c r="U349" s="17"/>
    </row>
    <row r="350" spans="2:21" x14ac:dyDescent="0.25">
      <c r="B350" s="24"/>
      <c r="C350" s="7"/>
      <c r="D350" s="16"/>
      <c r="E350" s="16"/>
      <c r="F350" s="16"/>
      <c r="G350" s="16"/>
      <c r="H350" s="16"/>
      <c r="I350" s="16"/>
      <c r="J350" s="16"/>
      <c r="K350" s="16"/>
      <c r="L350" s="16"/>
      <c r="M350" s="16"/>
      <c r="N350" s="16"/>
      <c r="O350" s="16"/>
      <c r="P350" s="16"/>
      <c r="Q350" s="16"/>
      <c r="R350" s="16"/>
      <c r="S350" s="16"/>
      <c r="T350" s="16"/>
      <c r="U350" s="17"/>
    </row>
    <row r="351" spans="2:21" x14ac:dyDescent="0.25">
      <c r="B351" s="24"/>
      <c r="C351" s="7"/>
      <c r="D351" s="16"/>
      <c r="E351" s="16"/>
      <c r="F351" s="16"/>
      <c r="G351" s="16"/>
      <c r="H351" s="16"/>
      <c r="I351" s="16"/>
      <c r="J351" s="16"/>
      <c r="K351" s="16"/>
      <c r="L351" s="16"/>
      <c r="M351" s="16"/>
      <c r="N351" s="16"/>
      <c r="O351" s="16"/>
      <c r="P351" s="16"/>
      <c r="Q351" s="16"/>
      <c r="R351" s="16"/>
      <c r="S351" s="16"/>
      <c r="T351" s="16"/>
      <c r="U351" s="17"/>
    </row>
    <row r="352" spans="2:21" x14ac:dyDescent="0.25">
      <c r="B352" s="24"/>
      <c r="C352" s="7"/>
      <c r="D352" s="16"/>
      <c r="E352" s="16"/>
      <c r="F352" s="16"/>
      <c r="G352" s="16"/>
      <c r="H352" s="16"/>
      <c r="I352" s="16"/>
      <c r="J352" s="16"/>
      <c r="K352" s="16"/>
      <c r="L352" s="16"/>
      <c r="M352" s="16"/>
      <c r="N352" s="16"/>
      <c r="O352" s="16"/>
      <c r="P352" s="16"/>
      <c r="Q352" s="16"/>
      <c r="R352" s="16"/>
      <c r="S352" s="16"/>
      <c r="T352" s="16"/>
      <c r="U352" s="17"/>
    </row>
    <row r="353" spans="2:21" x14ac:dyDescent="0.25">
      <c r="B353" s="24"/>
      <c r="C353" s="7"/>
      <c r="D353" s="16"/>
      <c r="E353" s="16"/>
      <c r="F353" s="16"/>
      <c r="G353" s="16"/>
      <c r="H353" s="16"/>
      <c r="I353" s="16"/>
      <c r="J353" s="16"/>
      <c r="K353" s="16"/>
      <c r="L353" s="16"/>
      <c r="M353" s="16"/>
      <c r="N353" s="16"/>
      <c r="O353" s="16"/>
      <c r="P353" s="16"/>
      <c r="Q353" s="16"/>
      <c r="R353" s="16"/>
      <c r="S353" s="16"/>
      <c r="T353" s="16"/>
      <c r="U353" s="17"/>
    </row>
    <row r="354" spans="2:21" x14ac:dyDescent="0.25">
      <c r="B354" s="24"/>
      <c r="C354" s="7"/>
      <c r="D354" s="16"/>
      <c r="E354" s="16"/>
      <c r="F354" s="16"/>
      <c r="G354" s="16"/>
      <c r="H354" s="16"/>
      <c r="I354" s="16"/>
      <c r="J354" s="16"/>
      <c r="K354" s="16"/>
      <c r="L354" s="16"/>
      <c r="M354" s="16"/>
      <c r="N354" s="16"/>
      <c r="O354" s="16"/>
      <c r="P354" s="16"/>
      <c r="Q354" s="16"/>
      <c r="R354" s="16"/>
      <c r="S354" s="16"/>
      <c r="T354" s="16"/>
      <c r="U354" s="17"/>
    </row>
    <row r="355" spans="2:21" x14ac:dyDescent="0.25">
      <c r="B355" s="24"/>
      <c r="C355" s="7"/>
      <c r="D355" s="16"/>
      <c r="E355" s="16"/>
      <c r="F355" s="16"/>
      <c r="G355" s="16"/>
      <c r="H355" s="16"/>
      <c r="I355" s="16"/>
      <c r="J355" s="16"/>
      <c r="K355" s="16"/>
      <c r="L355" s="16"/>
      <c r="M355" s="16"/>
      <c r="N355" s="16"/>
      <c r="O355" s="16"/>
      <c r="P355" s="16"/>
      <c r="Q355" s="16"/>
      <c r="R355" s="16"/>
      <c r="S355" s="16"/>
      <c r="T355" s="16"/>
      <c r="U355" s="17"/>
    </row>
    <row r="356" spans="2:21" x14ac:dyDescent="0.25">
      <c r="B356" s="24"/>
      <c r="C356" s="7"/>
      <c r="D356" s="16"/>
      <c r="E356" s="16"/>
      <c r="F356" s="16"/>
      <c r="G356" s="16"/>
      <c r="H356" s="16"/>
      <c r="I356" s="16"/>
      <c r="J356" s="16"/>
      <c r="K356" s="16"/>
      <c r="L356" s="16"/>
      <c r="M356" s="16"/>
      <c r="N356" s="16"/>
      <c r="O356" s="16"/>
      <c r="P356" s="16"/>
      <c r="Q356" s="16"/>
      <c r="R356" s="16"/>
      <c r="S356" s="16"/>
      <c r="T356" s="16"/>
      <c r="U356" s="17"/>
    </row>
    <row r="357" spans="2:21" x14ac:dyDescent="0.25">
      <c r="B357" s="24"/>
      <c r="C357" s="7"/>
      <c r="D357" s="16"/>
      <c r="E357" s="16"/>
      <c r="F357" s="16"/>
      <c r="G357" s="16"/>
      <c r="H357" s="16"/>
      <c r="I357" s="16"/>
      <c r="J357" s="16"/>
      <c r="K357" s="16"/>
      <c r="L357" s="16"/>
      <c r="M357" s="16"/>
      <c r="N357" s="16"/>
      <c r="O357" s="16"/>
      <c r="P357" s="16"/>
      <c r="Q357" s="16"/>
      <c r="R357" s="16"/>
      <c r="S357" s="16"/>
      <c r="T357" s="16"/>
      <c r="U357" s="17"/>
    </row>
    <row r="358" spans="2:21" x14ac:dyDescent="0.25">
      <c r="B358" s="24"/>
      <c r="C358" s="7"/>
      <c r="D358" s="16"/>
      <c r="E358" s="16"/>
      <c r="F358" s="16"/>
      <c r="G358" s="16"/>
      <c r="H358" s="16"/>
      <c r="I358" s="16"/>
      <c r="J358" s="16"/>
      <c r="K358" s="16"/>
      <c r="L358" s="16"/>
      <c r="M358" s="16"/>
      <c r="N358" s="16"/>
      <c r="O358" s="16"/>
      <c r="P358" s="16"/>
      <c r="Q358" s="16"/>
      <c r="R358" s="16"/>
      <c r="S358" s="16"/>
      <c r="T358" s="16"/>
      <c r="U358" s="17"/>
    </row>
    <row r="359" spans="2:21" x14ac:dyDescent="0.25">
      <c r="B359" s="24"/>
      <c r="C359" s="7"/>
      <c r="D359" s="16"/>
      <c r="E359" s="16"/>
      <c r="F359" s="16"/>
      <c r="G359" s="16"/>
      <c r="H359" s="16"/>
      <c r="I359" s="16"/>
      <c r="J359" s="16"/>
      <c r="K359" s="16"/>
      <c r="L359" s="16"/>
      <c r="M359" s="16"/>
      <c r="N359" s="16"/>
      <c r="O359" s="16"/>
      <c r="P359" s="16"/>
      <c r="Q359" s="16"/>
      <c r="R359" s="16"/>
      <c r="S359" s="16"/>
      <c r="T359" s="16"/>
      <c r="U359" s="17"/>
    </row>
    <row r="360" spans="2:21" x14ac:dyDescent="0.25">
      <c r="B360" s="24"/>
      <c r="C360" s="7"/>
      <c r="D360" s="16"/>
      <c r="E360" s="16"/>
      <c r="F360" s="16"/>
      <c r="G360" s="16"/>
      <c r="H360" s="16"/>
      <c r="I360" s="16"/>
      <c r="J360" s="16"/>
      <c r="K360" s="16"/>
      <c r="L360" s="16"/>
      <c r="M360" s="16"/>
      <c r="N360" s="16"/>
      <c r="O360" s="16"/>
      <c r="P360" s="16"/>
      <c r="Q360" s="16"/>
      <c r="R360" s="16"/>
      <c r="S360" s="16"/>
      <c r="T360" s="16"/>
      <c r="U360" s="17"/>
    </row>
    <row r="361" spans="2:21" x14ac:dyDescent="0.25">
      <c r="B361" s="24"/>
      <c r="C361" s="7"/>
      <c r="D361" s="16"/>
      <c r="E361" s="16"/>
      <c r="F361" s="16"/>
      <c r="G361" s="16"/>
      <c r="H361" s="16"/>
      <c r="I361" s="16"/>
      <c r="J361" s="16"/>
      <c r="K361" s="16"/>
      <c r="L361" s="16"/>
      <c r="M361" s="16"/>
      <c r="N361" s="16"/>
      <c r="O361" s="16"/>
      <c r="P361" s="16"/>
      <c r="Q361" s="16"/>
      <c r="R361" s="16"/>
      <c r="S361" s="16"/>
      <c r="T361" s="16"/>
      <c r="U361" s="17"/>
    </row>
    <row r="362" spans="2:21" x14ac:dyDescent="0.25">
      <c r="B362" s="24"/>
      <c r="C362" s="7"/>
      <c r="D362" s="16"/>
      <c r="E362" s="16"/>
      <c r="F362" s="16"/>
      <c r="G362" s="16"/>
      <c r="H362" s="16"/>
      <c r="I362" s="16"/>
      <c r="J362" s="16"/>
      <c r="K362" s="16"/>
      <c r="L362" s="16"/>
      <c r="M362" s="16"/>
      <c r="N362" s="16"/>
      <c r="O362" s="16"/>
      <c r="P362" s="16"/>
      <c r="Q362" s="16"/>
      <c r="R362" s="16"/>
      <c r="S362" s="16"/>
      <c r="T362" s="16"/>
      <c r="U362" s="17"/>
    </row>
    <row r="363" spans="2:21" x14ac:dyDescent="0.25">
      <c r="B363" s="24"/>
      <c r="C363" s="7"/>
      <c r="D363" s="16"/>
      <c r="E363" s="16"/>
      <c r="F363" s="16"/>
      <c r="G363" s="16"/>
      <c r="H363" s="16"/>
      <c r="I363" s="16"/>
      <c r="J363" s="16"/>
      <c r="K363" s="16"/>
      <c r="L363" s="16"/>
      <c r="M363" s="16"/>
      <c r="N363" s="16"/>
      <c r="O363" s="16"/>
      <c r="P363" s="16"/>
      <c r="Q363" s="16"/>
      <c r="R363" s="16"/>
      <c r="S363" s="16"/>
      <c r="T363" s="16"/>
      <c r="U363" s="17"/>
    </row>
    <row r="364" spans="2:21" x14ac:dyDescent="0.25">
      <c r="B364" s="24"/>
      <c r="C364" s="7"/>
      <c r="D364" s="16"/>
      <c r="E364" s="16"/>
      <c r="F364" s="16"/>
      <c r="G364" s="16"/>
      <c r="H364" s="16"/>
      <c r="I364" s="16"/>
      <c r="J364" s="16"/>
      <c r="K364" s="16"/>
      <c r="L364" s="16"/>
      <c r="M364" s="16"/>
      <c r="N364" s="16"/>
      <c r="O364" s="16"/>
      <c r="P364" s="16"/>
      <c r="Q364" s="16"/>
      <c r="R364" s="16"/>
      <c r="S364" s="16"/>
      <c r="T364" s="16"/>
      <c r="U364" s="17"/>
    </row>
    <row r="365" spans="2:21" x14ac:dyDescent="0.25">
      <c r="B365" s="24"/>
      <c r="C365" s="7"/>
      <c r="D365" s="16"/>
      <c r="E365" s="16"/>
      <c r="F365" s="16"/>
      <c r="G365" s="16"/>
      <c r="H365" s="16"/>
      <c r="I365" s="16"/>
      <c r="J365" s="16"/>
      <c r="K365" s="16"/>
      <c r="L365" s="16"/>
      <c r="M365" s="16"/>
      <c r="N365" s="16"/>
      <c r="O365" s="16"/>
      <c r="P365" s="16"/>
      <c r="Q365" s="16"/>
      <c r="R365" s="16"/>
      <c r="S365" s="16"/>
      <c r="T365" s="16"/>
      <c r="U365" s="17"/>
    </row>
    <row r="366" spans="2:21" x14ac:dyDescent="0.25">
      <c r="B366" s="24"/>
      <c r="C366" s="7"/>
      <c r="D366" s="16"/>
      <c r="E366" s="16"/>
      <c r="F366" s="16"/>
      <c r="G366" s="16"/>
      <c r="H366" s="16"/>
      <c r="I366" s="16"/>
      <c r="J366" s="16"/>
      <c r="K366" s="16"/>
      <c r="L366" s="16"/>
      <c r="M366" s="16"/>
      <c r="N366" s="16"/>
      <c r="O366" s="16"/>
      <c r="P366" s="16"/>
      <c r="Q366" s="16"/>
      <c r="R366" s="16"/>
      <c r="S366" s="16"/>
      <c r="T366" s="16"/>
      <c r="U366" s="17"/>
    </row>
    <row r="367" spans="2:21" x14ac:dyDescent="0.25">
      <c r="B367" s="24"/>
      <c r="C367" s="7"/>
      <c r="D367" s="16"/>
      <c r="E367" s="16"/>
      <c r="F367" s="16"/>
      <c r="G367" s="16"/>
      <c r="H367" s="16"/>
      <c r="I367" s="16"/>
      <c r="J367" s="16"/>
      <c r="K367" s="16"/>
      <c r="L367" s="16"/>
      <c r="M367" s="16"/>
      <c r="N367" s="16"/>
      <c r="O367" s="16"/>
      <c r="P367" s="16"/>
      <c r="Q367" s="16"/>
      <c r="R367" s="16"/>
      <c r="S367" s="16"/>
      <c r="T367" s="16"/>
      <c r="U367" s="17"/>
    </row>
    <row r="368" spans="2:21" x14ac:dyDescent="0.25">
      <c r="B368" s="24"/>
      <c r="C368" s="7"/>
      <c r="D368" s="16"/>
      <c r="E368" s="16"/>
      <c r="F368" s="16"/>
      <c r="G368" s="16"/>
      <c r="H368" s="16"/>
      <c r="I368" s="16"/>
      <c r="J368" s="16"/>
      <c r="K368" s="16"/>
      <c r="L368" s="16"/>
      <c r="M368" s="16"/>
      <c r="N368" s="16"/>
      <c r="O368" s="16"/>
      <c r="P368" s="16"/>
      <c r="Q368" s="16"/>
      <c r="R368" s="16"/>
      <c r="S368" s="16"/>
      <c r="T368" s="16"/>
      <c r="U368" s="17"/>
    </row>
    <row r="369" spans="2:21" x14ac:dyDescent="0.25">
      <c r="B369" s="24"/>
      <c r="C369" s="7"/>
      <c r="D369" s="16"/>
      <c r="E369" s="16"/>
      <c r="F369" s="16"/>
      <c r="G369" s="16"/>
      <c r="H369" s="16"/>
      <c r="I369" s="16"/>
      <c r="J369" s="16"/>
      <c r="K369" s="16"/>
      <c r="L369" s="16"/>
      <c r="M369" s="16"/>
      <c r="N369" s="16"/>
      <c r="O369" s="16"/>
      <c r="P369" s="16"/>
      <c r="Q369" s="16"/>
      <c r="R369" s="16"/>
      <c r="S369" s="16"/>
      <c r="T369" s="16"/>
      <c r="U369" s="17"/>
    </row>
    <row r="370" spans="2:21" x14ac:dyDescent="0.25">
      <c r="B370" s="24"/>
      <c r="C370" s="7"/>
      <c r="D370" s="16"/>
      <c r="E370" s="16"/>
      <c r="F370" s="16"/>
      <c r="G370" s="16"/>
      <c r="H370" s="16"/>
      <c r="I370" s="16"/>
      <c r="J370" s="16"/>
      <c r="K370" s="16"/>
      <c r="L370" s="16"/>
      <c r="M370" s="16"/>
      <c r="N370" s="16"/>
      <c r="O370" s="16"/>
      <c r="P370" s="16"/>
      <c r="Q370" s="16"/>
      <c r="R370" s="16"/>
      <c r="S370" s="16"/>
      <c r="T370" s="16"/>
      <c r="U370" s="17"/>
    </row>
    <row r="371" spans="2:21" x14ac:dyDescent="0.25">
      <c r="B371" s="24"/>
      <c r="C371" s="7"/>
      <c r="D371" s="16"/>
      <c r="E371" s="16"/>
      <c r="F371" s="16"/>
      <c r="G371" s="16"/>
      <c r="H371" s="16"/>
      <c r="I371" s="16"/>
      <c r="J371" s="16"/>
      <c r="K371" s="16"/>
      <c r="L371" s="16"/>
      <c r="M371" s="16"/>
      <c r="N371" s="16"/>
      <c r="O371" s="16"/>
      <c r="P371" s="16"/>
      <c r="Q371" s="16"/>
      <c r="R371" s="16"/>
      <c r="S371" s="16"/>
      <c r="T371" s="16"/>
      <c r="U371" s="17"/>
    </row>
    <row r="372" spans="2:21" x14ac:dyDescent="0.25">
      <c r="B372" s="24"/>
      <c r="C372" s="7"/>
      <c r="D372" s="16"/>
      <c r="E372" s="16"/>
      <c r="F372" s="16"/>
      <c r="G372" s="16"/>
      <c r="H372" s="16"/>
      <c r="I372" s="16"/>
      <c r="J372" s="16"/>
      <c r="K372" s="16"/>
      <c r="L372" s="16"/>
      <c r="M372" s="16"/>
      <c r="N372" s="16"/>
      <c r="O372" s="16"/>
      <c r="P372" s="16"/>
      <c r="Q372" s="16"/>
      <c r="R372" s="16"/>
      <c r="S372" s="16"/>
      <c r="T372" s="16"/>
      <c r="U372" s="17"/>
    </row>
    <row r="373" spans="2:21" x14ac:dyDescent="0.25">
      <c r="B373" s="24"/>
      <c r="C373" s="7"/>
      <c r="D373" s="16"/>
      <c r="E373" s="16"/>
      <c r="F373" s="16"/>
      <c r="G373" s="16"/>
      <c r="H373" s="16"/>
      <c r="I373" s="16"/>
      <c r="J373" s="16"/>
      <c r="K373" s="16"/>
      <c r="L373" s="16"/>
      <c r="M373" s="16"/>
      <c r="N373" s="16"/>
      <c r="O373" s="16"/>
      <c r="P373" s="16"/>
      <c r="Q373" s="16"/>
      <c r="R373" s="16"/>
      <c r="S373" s="16"/>
      <c r="T373" s="16"/>
      <c r="U373" s="17"/>
    </row>
    <row r="374" spans="2:21" x14ac:dyDescent="0.25">
      <c r="B374" s="24"/>
      <c r="C374" s="7"/>
      <c r="D374" s="16"/>
      <c r="E374" s="16"/>
      <c r="F374" s="16"/>
      <c r="G374" s="16"/>
      <c r="H374" s="16"/>
      <c r="I374" s="16"/>
      <c r="J374" s="16"/>
      <c r="K374" s="16"/>
      <c r="L374" s="16"/>
      <c r="M374" s="16"/>
      <c r="N374" s="16"/>
      <c r="O374" s="16"/>
      <c r="P374" s="16"/>
      <c r="Q374" s="16"/>
      <c r="R374" s="16"/>
      <c r="S374" s="16"/>
      <c r="T374" s="16"/>
      <c r="U374" s="17"/>
    </row>
    <row r="375" spans="2:21" x14ac:dyDescent="0.25">
      <c r="B375" s="24"/>
      <c r="C375" s="7"/>
      <c r="D375" s="16"/>
      <c r="E375" s="16"/>
      <c r="F375" s="16"/>
      <c r="G375" s="16"/>
      <c r="H375" s="16"/>
      <c r="I375" s="16"/>
      <c r="J375" s="16"/>
      <c r="K375" s="16"/>
      <c r="L375" s="16"/>
      <c r="M375" s="16"/>
      <c r="N375" s="16"/>
      <c r="O375" s="16"/>
      <c r="P375" s="16"/>
      <c r="Q375" s="16"/>
      <c r="R375" s="16"/>
      <c r="S375" s="16"/>
      <c r="T375" s="16"/>
      <c r="U375" s="17"/>
    </row>
    <row r="376" spans="2:21" x14ac:dyDescent="0.25">
      <c r="B376" s="24"/>
      <c r="C376" s="7"/>
      <c r="D376" s="16"/>
      <c r="E376" s="16"/>
      <c r="F376" s="16"/>
      <c r="G376" s="16"/>
      <c r="H376" s="16"/>
      <c r="I376" s="16"/>
      <c r="J376" s="16"/>
      <c r="K376" s="16"/>
      <c r="L376" s="16"/>
      <c r="M376" s="16"/>
      <c r="N376" s="16"/>
      <c r="O376" s="16"/>
      <c r="P376" s="16"/>
      <c r="Q376" s="16"/>
      <c r="R376" s="16"/>
      <c r="S376" s="16"/>
      <c r="T376" s="16"/>
      <c r="U376" s="17"/>
    </row>
    <row r="377" spans="2:21" x14ac:dyDescent="0.25">
      <c r="B377" s="24"/>
      <c r="C377" s="7"/>
      <c r="D377" s="16"/>
      <c r="E377" s="16"/>
      <c r="F377" s="16"/>
      <c r="G377" s="16"/>
      <c r="H377" s="16"/>
      <c r="I377" s="16"/>
      <c r="J377" s="16"/>
      <c r="K377" s="16"/>
      <c r="L377" s="16"/>
      <c r="M377" s="16"/>
      <c r="N377" s="16"/>
      <c r="O377" s="16"/>
      <c r="P377" s="16"/>
      <c r="Q377" s="16"/>
      <c r="R377" s="16"/>
      <c r="S377" s="16"/>
      <c r="T377" s="16"/>
      <c r="U377" s="17"/>
    </row>
    <row r="378" spans="2:21" x14ac:dyDescent="0.25">
      <c r="B378" s="24"/>
      <c r="C378" s="7"/>
      <c r="D378" s="16"/>
      <c r="E378" s="16"/>
      <c r="F378" s="16"/>
      <c r="G378" s="16"/>
      <c r="H378" s="16"/>
      <c r="I378" s="16"/>
      <c r="J378" s="16"/>
      <c r="K378" s="16"/>
      <c r="L378" s="16"/>
      <c r="M378" s="16"/>
      <c r="N378" s="16"/>
      <c r="O378" s="16"/>
      <c r="P378" s="16"/>
      <c r="Q378" s="16"/>
      <c r="R378" s="16"/>
      <c r="S378" s="16"/>
      <c r="T378" s="16"/>
      <c r="U378" s="17"/>
    </row>
    <row r="379" spans="2:21" x14ac:dyDescent="0.25">
      <c r="B379" s="24"/>
      <c r="C379" s="7"/>
      <c r="D379" s="16"/>
      <c r="E379" s="16"/>
      <c r="F379" s="16"/>
      <c r="G379" s="16"/>
      <c r="H379" s="16"/>
      <c r="I379" s="16"/>
      <c r="J379" s="16"/>
      <c r="K379" s="16"/>
      <c r="L379" s="16"/>
      <c r="M379" s="16"/>
      <c r="N379" s="16"/>
      <c r="O379" s="16"/>
      <c r="P379" s="16"/>
      <c r="Q379" s="16"/>
      <c r="R379" s="16"/>
      <c r="S379" s="16"/>
      <c r="T379" s="16"/>
      <c r="U379" s="17"/>
    </row>
    <row r="380" spans="2:21" x14ac:dyDescent="0.25">
      <c r="B380" s="24"/>
      <c r="C380" s="7"/>
      <c r="D380" s="16"/>
      <c r="E380" s="16"/>
      <c r="F380" s="16"/>
      <c r="G380" s="16"/>
      <c r="H380" s="16"/>
      <c r="I380" s="16"/>
      <c r="J380" s="16"/>
      <c r="K380" s="16"/>
      <c r="L380" s="16"/>
      <c r="M380" s="16"/>
      <c r="N380" s="16"/>
      <c r="O380" s="16"/>
      <c r="P380" s="16"/>
      <c r="Q380" s="16"/>
      <c r="R380" s="16"/>
      <c r="S380" s="16"/>
      <c r="T380" s="16"/>
      <c r="U380" s="17"/>
    </row>
    <row r="381" spans="2:21" x14ac:dyDescent="0.25">
      <c r="B381" s="24"/>
      <c r="C381" s="7"/>
      <c r="D381" s="16"/>
      <c r="E381" s="16"/>
      <c r="F381" s="16"/>
      <c r="G381" s="16"/>
      <c r="H381" s="16"/>
      <c r="I381" s="16"/>
      <c r="J381" s="16"/>
      <c r="K381" s="16"/>
      <c r="L381" s="16"/>
      <c r="M381" s="16"/>
      <c r="N381" s="16"/>
      <c r="O381" s="16"/>
      <c r="P381" s="16"/>
      <c r="Q381" s="16"/>
      <c r="R381" s="16"/>
      <c r="S381" s="16"/>
      <c r="T381" s="16"/>
      <c r="U381" s="17"/>
    </row>
    <row r="382" spans="2:21" x14ac:dyDescent="0.25">
      <c r="B382" s="24"/>
      <c r="C382" s="7"/>
      <c r="D382" s="16"/>
      <c r="E382" s="16"/>
      <c r="F382" s="16"/>
      <c r="G382" s="16"/>
      <c r="H382" s="16"/>
      <c r="I382" s="16"/>
      <c r="J382" s="16"/>
      <c r="K382" s="16"/>
      <c r="L382" s="16"/>
      <c r="M382" s="16"/>
      <c r="N382" s="16"/>
      <c r="O382" s="16"/>
      <c r="P382" s="16"/>
      <c r="Q382" s="16"/>
      <c r="R382" s="16"/>
      <c r="S382" s="16"/>
      <c r="T382" s="16"/>
      <c r="U382" s="17"/>
    </row>
    <row r="383" spans="2:21" x14ac:dyDescent="0.25">
      <c r="B383" s="24"/>
      <c r="C383" s="7"/>
      <c r="D383" s="16"/>
      <c r="E383" s="16"/>
      <c r="F383" s="16"/>
      <c r="G383" s="16"/>
      <c r="H383" s="16"/>
      <c r="I383" s="16"/>
      <c r="J383" s="16"/>
      <c r="K383" s="16"/>
      <c r="L383" s="16"/>
      <c r="M383" s="16"/>
      <c r="N383" s="16"/>
      <c r="O383" s="16"/>
      <c r="P383" s="16"/>
      <c r="Q383" s="16"/>
      <c r="R383" s="16"/>
      <c r="S383" s="16"/>
      <c r="T383" s="16"/>
      <c r="U383" s="17"/>
    </row>
    <row r="384" spans="2:21" x14ac:dyDescent="0.25">
      <c r="B384" s="24"/>
      <c r="C384" s="7"/>
      <c r="D384" s="16"/>
      <c r="E384" s="16"/>
      <c r="F384" s="16"/>
      <c r="G384" s="16"/>
      <c r="H384" s="16"/>
      <c r="I384" s="16"/>
      <c r="J384" s="16"/>
      <c r="K384" s="16"/>
      <c r="L384" s="16"/>
      <c r="M384" s="16"/>
      <c r="N384" s="16"/>
      <c r="O384" s="16"/>
      <c r="P384" s="16"/>
      <c r="Q384" s="16"/>
      <c r="R384" s="16"/>
      <c r="S384" s="16"/>
      <c r="T384" s="16"/>
      <c r="U384" s="17"/>
    </row>
    <row r="385" spans="2:21" x14ac:dyDescent="0.25">
      <c r="B385" s="24"/>
      <c r="C385" s="7"/>
      <c r="D385" s="16"/>
      <c r="E385" s="16"/>
      <c r="F385" s="16"/>
      <c r="G385" s="16"/>
      <c r="H385" s="16"/>
      <c r="I385" s="16"/>
      <c r="J385" s="16"/>
      <c r="K385" s="16"/>
      <c r="L385" s="16"/>
      <c r="M385" s="16"/>
      <c r="N385" s="16"/>
      <c r="O385" s="16"/>
      <c r="P385" s="16"/>
      <c r="Q385" s="16"/>
      <c r="R385" s="16"/>
      <c r="S385" s="16"/>
      <c r="T385" s="16"/>
      <c r="U385" s="17"/>
    </row>
    <row r="386" spans="2:21" x14ac:dyDescent="0.25">
      <c r="B386" s="24"/>
      <c r="C386" s="7"/>
      <c r="D386" s="16"/>
      <c r="E386" s="16"/>
      <c r="F386" s="16"/>
      <c r="G386" s="16"/>
      <c r="H386" s="16"/>
      <c r="I386" s="16"/>
      <c r="J386" s="16"/>
      <c r="K386" s="16"/>
      <c r="L386" s="16"/>
      <c r="M386" s="16"/>
      <c r="N386" s="16"/>
      <c r="O386" s="16"/>
      <c r="P386" s="16"/>
      <c r="Q386" s="16"/>
      <c r="R386" s="16"/>
      <c r="S386" s="16"/>
      <c r="T386" s="16"/>
      <c r="U386" s="17"/>
    </row>
    <row r="387" spans="2:21" x14ac:dyDescent="0.25">
      <c r="B387" s="24"/>
      <c r="C387" s="7"/>
      <c r="D387" s="16"/>
      <c r="E387" s="16"/>
      <c r="F387" s="16"/>
      <c r="G387" s="16"/>
      <c r="H387" s="16"/>
      <c r="I387" s="16"/>
      <c r="J387" s="16"/>
      <c r="K387" s="16"/>
      <c r="L387" s="16"/>
      <c r="M387" s="16"/>
      <c r="N387" s="16"/>
      <c r="O387" s="16"/>
      <c r="P387" s="16"/>
      <c r="Q387" s="16"/>
      <c r="R387" s="16"/>
      <c r="S387" s="16"/>
      <c r="T387" s="16"/>
      <c r="U387" s="17"/>
    </row>
    <row r="388" spans="2:21" x14ac:dyDescent="0.25">
      <c r="B388" s="24"/>
      <c r="C388" s="7"/>
      <c r="D388" s="16"/>
      <c r="E388" s="16"/>
      <c r="F388" s="16"/>
      <c r="G388" s="16"/>
      <c r="H388" s="16"/>
      <c r="I388" s="16"/>
      <c r="J388" s="16"/>
      <c r="K388" s="16"/>
      <c r="L388" s="16"/>
      <c r="M388" s="16"/>
      <c r="N388" s="16"/>
      <c r="O388" s="16"/>
      <c r="P388" s="16"/>
      <c r="Q388" s="16"/>
      <c r="R388" s="16"/>
      <c r="S388" s="16"/>
      <c r="T388" s="16"/>
      <c r="U388" s="17"/>
    </row>
    <row r="389" spans="2:21" x14ac:dyDescent="0.25">
      <c r="B389" s="24"/>
      <c r="C389" s="7"/>
      <c r="D389" s="16"/>
      <c r="E389" s="16"/>
      <c r="F389" s="16"/>
      <c r="G389" s="16"/>
      <c r="H389" s="16"/>
      <c r="I389" s="16"/>
      <c r="J389" s="16"/>
      <c r="K389" s="16"/>
      <c r="L389" s="16"/>
      <c r="M389" s="16"/>
      <c r="N389" s="16"/>
      <c r="O389" s="16"/>
      <c r="P389" s="16"/>
      <c r="Q389" s="16"/>
      <c r="R389" s="16"/>
      <c r="S389" s="16"/>
      <c r="T389" s="16"/>
      <c r="U389" s="17"/>
    </row>
    <row r="390" spans="2:21" x14ac:dyDescent="0.25">
      <c r="B390" s="24"/>
      <c r="C390" s="7"/>
      <c r="D390" s="16"/>
      <c r="E390" s="16"/>
      <c r="F390" s="16"/>
      <c r="G390" s="16"/>
      <c r="H390" s="16"/>
      <c r="I390" s="16"/>
      <c r="J390" s="16"/>
      <c r="K390" s="16"/>
      <c r="L390" s="16"/>
      <c r="M390" s="16"/>
      <c r="N390" s="16"/>
      <c r="O390" s="16"/>
      <c r="P390" s="16"/>
      <c r="Q390" s="16"/>
      <c r="R390" s="16"/>
      <c r="S390" s="16"/>
      <c r="T390" s="16"/>
      <c r="U390" s="17"/>
    </row>
    <row r="391" spans="2:21" x14ac:dyDescent="0.25">
      <c r="B391" s="24"/>
      <c r="C391" s="7"/>
      <c r="D391" s="16"/>
      <c r="E391" s="16"/>
      <c r="F391" s="16"/>
      <c r="G391" s="16"/>
      <c r="H391" s="16"/>
      <c r="I391" s="16"/>
      <c r="J391" s="16"/>
      <c r="K391" s="16"/>
      <c r="L391" s="16"/>
      <c r="M391" s="16"/>
      <c r="N391" s="16"/>
      <c r="O391" s="16"/>
      <c r="P391" s="16"/>
      <c r="Q391" s="16"/>
      <c r="R391" s="16"/>
      <c r="S391" s="16"/>
      <c r="T391" s="16"/>
      <c r="U391" s="17"/>
    </row>
    <row r="392" spans="2:21" x14ac:dyDescent="0.25">
      <c r="B392" s="24"/>
      <c r="C392" s="7"/>
      <c r="D392" s="16"/>
      <c r="E392" s="16"/>
      <c r="F392" s="16"/>
      <c r="G392" s="16"/>
      <c r="H392" s="16"/>
      <c r="I392" s="16"/>
      <c r="J392" s="16"/>
      <c r="K392" s="16"/>
      <c r="L392" s="16"/>
      <c r="M392" s="16"/>
      <c r="N392" s="16"/>
      <c r="O392" s="16"/>
      <c r="P392" s="16"/>
      <c r="Q392" s="16"/>
      <c r="R392" s="16"/>
      <c r="S392" s="16"/>
      <c r="T392" s="16"/>
      <c r="U392" s="17"/>
    </row>
    <row r="393" spans="2:21" x14ac:dyDescent="0.25">
      <c r="B393" s="24"/>
      <c r="C393" s="7"/>
      <c r="D393" s="16"/>
      <c r="E393" s="16"/>
      <c r="F393" s="16"/>
      <c r="G393" s="16"/>
      <c r="H393" s="16"/>
      <c r="I393" s="16"/>
      <c r="J393" s="16"/>
      <c r="K393" s="16"/>
      <c r="L393" s="16"/>
      <c r="M393" s="16"/>
      <c r="N393" s="16"/>
      <c r="O393" s="16"/>
      <c r="P393" s="16"/>
      <c r="Q393" s="16"/>
      <c r="R393" s="16"/>
      <c r="S393" s="16"/>
      <c r="T393" s="16"/>
      <c r="U393" s="17"/>
    </row>
    <row r="394" spans="2:21" x14ac:dyDescent="0.25">
      <c r="B394" s="24"/>
      <c r="C394" s="7"/>
      <c r="D394" s="16"/>
      <c r="E394" s="16"/>
      <c r="F394" s="16"/>
      <c r="G394" s="16"/>
      <c r="H394" s="16"/>
      <c r="I394" s="16"/>
      <c r="J394" s="16"/>
      <c r="K394" s="16"/>
      <c r="L394" s="16"/>
      <c r="M394" s="16"/>
      <c r="N394" s="16"/>
      <c r="O394" s="16"/>
      <c r="P394" s="16"/>
      <c r="Q394" s="16"/>
      <c r="R394" s="16"/>
      <c r="S394" s="16"/>
      <c r="T394" s="16"/>
      <c r="U394" s="17"/>
    </row>
    <row r="395" spans="2:21" x14ac:dyDescent="0.25">
      <c r="B395" s="24"/>
      <c r="C395" s="7"/>
      <c r="D395" s="16"/>
      <c r="E395" s="16"/>
      <c r="F395" s="16"/>
      <c r="G395" s="16"/>
      <c r="H395" s="16"/>
      <c r="I395" s="16"/>
      <c r="J395" s="16"/>
      <c r="K395" s="16"/>
      <c r="L395" s="16"/>
      <c r="M395" s="16"/>
      <c r="N395" s="16"/>
      <c r="O395" s="16"/>
      <c r="P395" s="16"/>
      <c r="Q395" s="16"/>
      <c r="R395" s="16"/>
      <c r="S395" s="16"/>
      <c r="T395" s="16"/>
      <c r="U395" s="17"/>
    </row>
    <row r="396" spans="2:21" x14ac:dyDescent="0.25">
      <c r="B396" s="24"/>
      <c r="C396" s="7"/>
      <c r="D396" s="16"/>
      <c r="E396" s="16"/>
      <c r="F396" s="16"/>
      <c r="G396" s="16"/>
      <c r="H396" s="16"/>
      <c r="I396" s="16"/>
      <c r="J396" s="16"/>
      <c r="K396" s="16"/>
      <c r="L396" s="16"/>
      <c r="M396" s="16"/>
      <c r="N396" s="16"/>
      <c r="O396" s="16"/>
      <c r="P396" s="16"/>
      <c r="Q396" s="16"/>
      <c r="R396" s="16"/>
      <c r="S396" s="16"/>
      <c r="T396" s="16"/>
      <c r="U396" s="17"/>
    </row>
    <row r="397" spans="2:21" x14ac:dyDescent="0.25">
      <c r="B397" s="24"/>
      <c r="C397" s="7"/>
      <c r="D397" s="16"/>
      <c r="E397" s="16"/>
      <c r="F397" s="16"/>
      <c r="G397" s="16"/>
      <c r="H397" s="16"/>
      <c r="I397" s="16"/>
      <c r="J397" s="16"/>
      <c r="K397" s="16"/>
      <c r="L397" s="16"/>
      <c r="M397" s="16"/>
      <c r="N397" s="16"/>
      <c r="O397" s="16"/>
      <c r="P397" s="16"/>
      <c r="Q397" s="16"/>
      <c r="R397" s="16"/>
      <c r="S397" s="16"/>
      <c r="T397" s="16"/>
      <c r="U397" s="17"/>
    </row>
    <row r="398" spans="2:21" x14ac:dyDescent="0.25">
      <c r="B398" s="24"/>
      <c r="C398" s="7"/>
      <c r="D398" s="16"/>
      <c r="E398" s="16"/>
      <c r="F398" s="16"/>
      <c r="G398" s="16"/>
      <c r="H398" s="16"/>
      <c r="I398" s="16"/>
      <c r="J398" s="16"/>
      <c r="K398" s="16"/>
      <c r="L398" s="16"/>
      <c r="M398" s="16"/>
      <c r="N398" s="16"/>
      <c r="O398" s="16"/>
      <c r="P398" s="16"/>
      <c r="Q398" s="16"/>
      <c r="R398" s="16"/>
      <c r="S398" s="16"/>
      <c r="T398" s="16"/>
      <c r="U398" s="17"/>
    </row>
    <row r="399" spans="2:21" x14ac:dyDescent="0.25">
      <c r="B399" s="24"/>
      <c r="C399" s="7"/>
      <c r="D399" s="16"/>
      <c r="E399" s="16"/>
      <c r="F399" s="16"/>
      <c r="G399" s="16"/>
      <c r="H399" s="16"/>
      <c r="I399" s="16"/>
      <c r="J399" s="16"/>
      <c r="K399" s="16"/>
      <c r="L399" s="16"/>
      <c r="M399" s="16"/>
      <c r="N399" s="16"/>
      <c r="O399" s="16"/>
      <c r="P399" s="16"/>
      <c r="Q399" s="16"/>
      <c r="R399" s="16"/>
      <c r="S399" s="16"/>
      <c r="T399" s="16"/>
      <c r="U399" s="17"/>
    </row>
    <row r="400" spans="2:21" x14ac:dyDescent="0.25">
      <c r="B400" s="24"/>
      <c r="C400" s="7"/>
      <c r="D400" s="16"/>
      <c r="E400" s="16"/>
      <c r="F400" s="16"/>
      <c r="G400" s="16"/>
      <c r="H400" s="16"/>
      <c r="I400" s="16"/>
      <c r="J400" s="16"/>
      <c r="K400" s="16"/>
      <c r="L400" s="16"/>
      <c r="M400" s="16"/>
      <c r="N400" s="16"/>
      <c r="O400" s="16"/>
      <c r="P400" s="16"/>
      <c r="Q400" s="16"/>
      <c r="R400" s="16"/>
      <c r="S400" s="16"/>
      <c r="T400" s="16"/>
      <c r="U400" s="17"/>
    </row>
    <row r="401" spans="2:21" x14ac:dyDescent="0.25">
      <c r="B401" s="24"/>
      <c r="C401" s="7"/>
      <c r="D401" s="16"/>
      <c r="E401" s="16"/>
      <c r="F401" s="16"/>
      <c r="G401" s="16"/>
      <c r="H401" s="16"/>
      <c r="I401" s="16"/>
      <c r="J401" s="16"/>
      <c r="K401" s="16"/>
      <c r="L401" s="16"/>
      <c r="M401" s="16"/>
      <c r="N401" s="16"/>
      <c r="O401" s="16"/>
      <c r="P401" s="16"/>
      <c r="Q401" s="16"/>
      <c r="R401" s="16"/>
      <c r="S401" s="16"/>
      <c r="T401" s="16"/>
      <c r="U401" s="17"/>
    </row>
    <row r="402" spans="2:21" x14ac:dyDescent="0.25">
      <c r="B402" s="24"/>
      <c r="C402" s="7"/>
      <c r="D402" s="16"/>
      <c r="E402" s="16"/>
      <c r="F402" s="16"/>
      <c r="G402" s="16"/>
      <c r="H402" s="16"/>
      <c r="I402" s="16"/>
      <c r="J402" s="16"/>
      <c r="K402" s="16"/>
      <c r="L402" s="16"/>
      <c r="M402" s="16"/>
      <c r="N402" s="16"/>
      <c r="O402" s="16"/>
      <c r="P402" s="16"/>
      <c r="Q402" s="16"/>
      <c r="R402" s="16"/>
      <c r="S402" s="16"/>
      <c r="T402" s="16"/>
      <c r="U402" s="17"/>
    </row>
    <row r="403" spans="2:21" x14ac:dyDescent="0.25">
      <c r="B403" s="24"/>
      <c r="C403" s="7"/>
      <c r="D403" s="16"/>
      <c r="E403" s="16"/>
      <c r="F403" s="16"/>
      <c r="G403" s="16"/>
      <c r="H403" s="16"/>
      <c r="I403" s="16"/>
      <c r="J403" s="16"/>
      <c r="K403" s="16"/>
      <c r="L403" s="16"/>
      <c r="M403" s="16"/>
      <c r="N403" s="16"/>
      <c r="O403" s="16"/>
      <c r="P403" s="16"/>
      <c r="Q403" s="16"/>
      <c r="R403" s="16"/>
      <c r="S403" s="16"/>
      <c r="T403" s="16"/>
      <c r="U403" s="17"/>
    </row>
    <row r="404" spans="2:21" x14ac:dyDescent="0.25">
      <c r="B404" s="24"/>
      <c r="C404" s="7"/>
      <c r="D404" s="16"/>
      <c r="E404" s="16"/>
      <c r="F404" s="16"/>
      <c r="G404" s="16"/>
      <c r="H404" s="16"/>
      <c r="I404" s="16"/>
      <c r="J404" s="16"/>
      <c r="K404" s="16"/>
      <c r="L404" s="16"/>
      <c r="M404" s="16"/>
      <c r="N404" s="16"/>
      <c r="O404" s="16"/>
      <c r="P404" s="16"/>
      <c r="Q404" s="16"/>
      <c r="R404" s="16"/>
      <c r="S404" s="16"/>
      <c r="T404" s="16"/>
      <c r="U404" s="17"/>
    </row>
    <row r="405" spans="2:21" x14ac:dyDescent="0.25">
      <c r="B405" s="24"/>
      <c r="C405" s="7"/>
      <c r="D405" s="16"/>
      <c r="E405" s="16"/>
      <c r="F405" s="16"/>
      <c r="G405" s="16"/>
      <c r="H405" s="16"/>
      <c r="I405" s="16"/>
      <c r="J405" s="16"/>
      <c r="K405" s="16"/>
      <c r="L405" s="16"/>
      <c r="M405" s="16"/>
      <c r="N405" s="16"/>
      <c r="O405" s="16"/>
      <c r="P405" s="16"/>
      <c r="Q405" s="16"/>
      <c r="R405" s="16"/>
      <c r="S405" s="16"/>
      <c r="T405" s="16"/>
      <c r="U405" s="17"/>
    </row>
    <row r="406" spans="2:21" x14ac:dyDescent="0.25">
      <c r="B406" s="24"/>
      <c r="C406" s="7"/>
      <c r="D406" s="16"/>
      <c r="E406" s="16"/>
      <c r="F406" s="16"/>
      <c r="G406" s="16"/>
      <c r="H406" s="16"/>
      <c r="I406" s="16"/>
      <c r="J406" s="16"/>
      <c r="K406" s="16"/>
      <c r="L406" s="16"/>
      <c r="M406" s="16"/>
      <c r="N406" s="16"/>
      <c r="O406" s="16"/>
      <c r="P406" s="16"/>
      <c r="Q406" s="16"/>
      <c r="R406" s="16"/>
      <c r="S406" s="16"/>
      <c r="T406" s="16"/>
      <c r="U406" s="17"/>
    </row>
    <row r="407" spans="2:21" x14ac:dyDescent="0.25">
      <c r="B407" s="24"/>
      <c r="C407" s="7"/>
      <c r="D407" s="16"/>
      <c r="E407" s="16"/>
      <c r="F407" s="16"/>
      <c r="G407" s="16"/>
      <c r="H407" s="16"/>
      <c r="I407" s="16"/>
      <c r="J407" s="16"/>
      <c r="K407" s="16"/>
      <c r="L407" s="16"/>
      <c r="M407" s="16"/>
      <c r="N407" s="16"/>
      <c r="O407" s="16"/>
      <c r="P407" s="16"/>
      <c r="Q407" s="16"/>
      <c r="R407" s="16"/>
      <c r="S407" s="16"/>
      <c r="T407" s="16"/>
      <c r="U407" s="17"/>
    </row>
    <row r="408" spans="2:21" x14ac:dyDescent="0.25">
      <c r="B408" s="24"/>
      <c r="C408" s="7"/>
      <c r="D408" s="16"/>
      <c r="E408" s="16"/>
      <c r="F408" s="16"/>
      <c r="G408" s="16"/>
      <c r="H408" s="16"/>
      <c r="I408" s="16"/>
      <c r="J408" s="16"/>
      <c r="K408" s="16"/>
      <c r="L408" s="16"/>
      <c r="M408" s="16"/>
      <c r="N408" s="16"/>
      <c r="O408" s="16"/>
      <c r="P408" s="16"/>
      <c r="Q408" s="16"/>
      <c r="R408" s="16"/>
      <c r="S408" s="16"/>
      <c r="T408" s="16"/>
      <c r="U408" s="17"/>
    </row>
    <row r="409" spans="2:21" x14ac:dyDescent="0.25">
      <c r="B409" s="24"/>
      <c r="C409" s="7"/>
      <c r="D409" s="16"/>
      <c r="E409" s="16"/>
      <c r="F409" s="16"/>
      <c r="G409" s="16"/>
      <c r="H409" s="16"/>
      <c r="I409" s="16"/>
      <c r="J409" s="16"/>
      <c r="K409" s="16"/>
      <c r="L409" s="16"/>
      <c r="M409" s="16"/>
      <c r="N409" s="16"/>
      <c r="O409" s="16"/>
      <c r="P409" s="16"/>
      <c r="Q409" s="16"/>
      <c r="R409" s="16"/>
      <c r="S409" s="16"/>
      <c r="T409" s="16"/>
      <c r="U409" s="17"/>
    </row>
    <row r="410" spans="2:21" x14ac:dyDescent="0.25">
      <c r="B410" s="24"/>
      <c r="C410" s="7"/>
      <c r="D410" s="16"/>
      <c r="E410" s="16"/>
      <c r="F410" s="16"/>
      <c r="G410" s="16"/>
      <c r="H410" s="16"/>
      <c r="I410" s="16"/>
      <c r="J410" s="16"/>
      <c r="K410" s="16"/>
      <c r="L410" s="16"/>
      <c r="M410" s="16"/>
      <c r="N410" s="16"/>
      <c r="O410" s="16"/>
      <c r="P410" s="16"/>
      <c r="Q410" s="16"/>
      <c r="R410" s="16"/>
      <c r="S410" s="16"/>
      <c r="T410" s="16"/>
      <c r="U410" s="17"/>
    </row>
    <row r="411" spans="2:21" x14ac:dyDescent="0.25">
      <c r="B411" s="24"/>
      <c r="C411" s="7"/>
      <c r="D411" s="16"/>
      <c r="E411" s="16"/>
      <c r="F411" s="16"/>
      <c r="G411" s="16"/>
      <c r="H411" s="16"/>
      <c r="I411" s="16"/>
      <c r="J411" s="16"/>
      <c r="K411" s="16"/>
      <c r="L411" s="16"/>
      <c r="M411" s="16"/>
      <c r="N411" s="16"/>
      <c r="O411" s="16"/>
      <c r="P411" s="16"/>
      <c r="Q411" s="16"/>
      <c r="R411" s="16"/>
      <c r="S411" s="16"/>
      <c r="T411" s="16"/>
      <c r="U411" s="17"/>
    </row>
    <row r="412" spans="2:21" x14ac:dyDescent="0.25">
      <c r="B412" s="24"/>
      <c r="C412" s="7"/>
      <c r="D412" s="16"/>
      <c r="E412" s="16"/>
      <c r="F412" s="16"/>
      <c r="G412" s="16"/>
      <c r="H412" s="16"/>
      <c r="I412" s="16"/>
      <c r="J412" s="16"/>
      <c r="K412" s="16"/>
      <c r="L412" s="16"/>
      <c r="M412" s="16"/>
      <c r="N412" s="16"/>
      <c r="O412" s="16"/>
      <c r="P412" s="16"/>
      <c r="Q412" s="16"/>
      <c r="R412" s="16"/>
      <c r="S412" s="16"/>
      <c r="T412" s="16"/>
      <c r="U412" s="17"/>
    </row>
    <row r="413" spans="2:21" x14ac:dyDescent="0.25">
      <c r="B413" s="24"/>
      <c r="C413" s="7"/>
      <c r="D413" s="16"/>
      <c r="E413" s="16"/>
      <c r="F413" s="16"/>
      <c r="G413" s="16"/>
      <c r="H413" s="16"/>
      <c r="I413" s="16"/>
      <c r="J413" s="16"/>
      <c r="K413" s="16"/>
      <c r="L413" s="16"/>
      <c r="M413" s="16"/>
      <c r="N413" s="16"/>
      <c r="O413" s="16"/>
      <c r="P413" s="16"/>
      <c r="Q413" s="16"/>
      <c r="R413" s="16"/>
      <c r="S413" s="16"/>
      <c r="T413" s="16"/>
      <c r="U413" s="17"/>
    </row>
    <row r="414" spans="2:21" x14ac:dyDescent="0.25">
      <c r="B414" s="24"/>
      <c r="C414" s="7"/>
      <c r="D414" s="16"/>
      <c r="E414" s="16"/>
      <c r="F414" s="16"/>
      <c r="G414" s="16"/>
      <c r="H414" s="16"/>
      <c r="I414" s="16"/>
      <c r="J414" s="16"/>
      <c r="K414" s="16"/>
      <c r="L414" s="16"/>
      <c r="M414" s="16"/>
      <c r="N414" s="16"/>
      <c r="O414" s="16"/>
      <c r="P414" s="16"/>
      <c r="Q414" s="16"/>
      <c r="R414" s="16"/>
      <c r="S414" s="16"/>
      <c r="T414" s="16"/>
      <c r="U414" s="17"/>
    </row>
    <row r="415" spans="2:21" x14ac:dyDescent="0.25">
      <c r="B415" s="24"/>
      <c r="C415" s="7"/>
      <c r="D415" s="16"/>
      <c r="E415" s="16"/>
      <c r="F415" s="16"/>
      <c r="G415" s="16"/>
      <c r="H415" s="16"/>
      <c r="I415" s="16"/>
      <c r="J415" s="16"/>
      <c r="K415" s="16"/>
      <c r="L415" s="16"/>
      <c r="M415" s="16"/>
      <c r="N415" s="16"/>
      <c r="O415" s="16"/>
      <c r="P415" s="16"/>
      <c r="Q415" s="16"/>
      <c r="R415" s="16"/>
      <c r="S415" s="16"/>
      <c r="T415" s="16"/>
      <c r="U415" s="17"/>
    </row>
    <row r="416" spans="2:21" x14ac:dyDescent="0.25">
      <c r="B416" s="24"/>
      <c r="C416" s="7"/>
      <c r="D416" s="16"/>
      <c r="E416" s="16"/>
      <c r="F416" s="16"/>
      <c r="G416" s="16"/>
      <c r="H416" s="16"/>
      <c r="I416" s="16"/>
      <c r="J416" s="16"/>
      <c r="K416" s="16"/>
      <c r="L416" s="16"/>
      <c r="M416" s="16"/>
      <c r="N416" s="16"/>
      <c r="O416" s="16"/>
      <c r="P416" s="16"/>
      <c r="Q416" s="16"/>
      <c r="R416" s="16"/>
      <c r="S416" s="16"/>
      <c r="T416" s="16"/>
      <c r="U416" s="17"/>
    </row>
    <row r="417" spans="2:21" x14ac:dyDescent="0.25">
      <c r="B417" s="24"/>
      <c r="C417" s="7"/>
      <c r="D417" s="16"/>
      <c r="E417" s="16"/>
      <c r="F417" s="16"/>
      <c r="G417" s="16"/>
      <c r="H417" s="16"/>
      <c r="I417" s="16"/>
      <c r="J417" s="16"/>
      <c r="K417" s="16"/>
      <c r="L417" s="16"/>
      <c r="M417" s="16"/>
      <c r="N417" s="16"/>
      <c r="O417" s="16"/>
      <c r="P417" s="16"/>
      <c r="Q417" s="16"/>
      <c r="R417" s="16"/>
      <c r="S417" s="16"/>
      <c r="T417" s="16"/>
      <c r="U417" s="17"/>
    </row>
    <row r="418" spans="2:21" x14ac:dyDescent="0.25">
      <c r="B418" s="24"/>
      <c r="C418" s="7"/>
      <c r="D418" s="16"/>
      <c r="E418" s="16"/>
      <c r="F418" s="16"/>
      <c r="G418" s="16"/>
      <c r="H418" s="16"/>
      <c r="I418" s="16"/>
      <c r="J418" s="16"/>
      <c r="K418" s="16"/>
      <c r="L418" s="16"/>
      <c r="M418" s="16"/>
      <c r="N418" s="16"/>
      <c r="O418" s="16"/>
      <c r="P418" s="16"/>
      <c r="Q418" s="16"/>
      <c r="R418" s="16"/>
      <c r="S418" s="16"/>
      <c r="T418" s="16"/>
      <c r="U418" s="17"/>
    </row>
    <row r="419" spans="2:21" x14ac:dyDescent="0.25">
      <c r="B419" s="24"/>
      <c r="C419" s="7"/>
      <c r="D419" s="16"/>
      <c r="E419" s="16"/>
      <c r="F419" s="16"/>
      <c r="G419" s="16"/>
      <c r="H419" s="16"/>
      <c r="I419" s="16"/>
      <c r="J419" s="16"/>
      <c r="K419" s="16"/>
      <c r="L419" s="16"/>
      <c r="M419" s="16"/>
      <c r="N419" s="16"/>
      <c r="O419" s="16"/>
      <c r="P419" s="16"/>
      <c r="Q419" s="16"/>
      <c r="R419" s="16"/>
      <c r="S419" s="16"/>
      <c r="T419" s="16"/>
      <c r="U419" s="17"/>
    </row>
    <row r="420" spans="2:21" x14ac:dyDescent="0.25">
      <c r="B420" s="24"/>
      <c r="C420" s="7"/>
      <c r="D420" s="16"/>
      <c r="E420" s="16"/>
      <c r="F420" s="16"/>
      <c r="G420" s="16"/>
      <c r="H420" s="16"/>
      <c r="I420" s="16"/>
      <c r="J420" s="16"/>
      <c r="K420" s="16"/>
      <c r="L420" s="16"/>
      <c r="M420" s="16"/>
      <c r="N420" s="16"/>
      <c r="O420" s="16"/>
      <c r="P420" s="16"/>
      <c r="Q420" s="16"/>
      <c r="R420" s="16"/>
      <c r="S420" s="16"/>
      <c r="T420" s="16"/>
      <c r="U420" s="17"/>
    </row>
    <row r="421" spans="2:21" x14ac:dyDescent="0.25">
      <c r="B421" s="24"/>
      <c r="C421" s="7"/>
      <c r="D421" s="16"/>
      <c r="E421" s="16"/>
      <c r="F421" s="16"/>
      <c r="G421" s="16"/>
      <c r="H421" s="16"/>
      <c r="I421" s="16"/>
      <c r="J421" s="16"/>
      <c r="K421" s="16"/>
      <c r="L421" s="16"/>
      <c r="M421" s="16"/>
      <c r="N421" s="16"/>
      <c r="O421" s="16"/>
      <c r="P421" s="16"/>
      <c r="Q421" s="16"/>
      <c r="R421" s="16"/>
      <c r="S421" s="16"/>
      <c r="T421" s="16"/>
      <c r="U421" s="17"/>
    </row>
    <row r="422" spans="2:21" x14ac:dyDescent="0.25">
      <c r="B422" s="24"/>
      <c r="C422" s="7"/>
      <c r="D422" s="16"/>
      <c r="E422" s="16"/>
      <c r="F422" s="16"/>
      <c r="G422" s="16"/>
      <c r="H422" s="16"/>
      <c r="I422" s="16"/>
      <c r="J422" s="16"/>
      <c r="K422" s="16"/>
      <c r="L422" s="16"/>
      <c r="M422" s="16"/>
      <c r="N422" s="16"/>
      <c r="O422" s="16"/>
      <c r="P422" s="16"/>
      <c r="Q422" s="16"/>
      <c r="R422" s="16"/>
      <c r="S422" s="16"/>
      <c r="T422" s="16"/>
      <c r="U422" s="17"/>
    </row>
    <row r="423" spans="2:21" x14ac:dyDescent="0.25">
      <c r="B423" s="24"/>
      <c r="C423" s="7"/>
      <c r="D423" s="16"/>
      <c r="E423" s="16"/>
      <c r="F423" s="16"/>
      <c r="G423" s="16"/>
      <c r="H423" s="16"/>
      <c r="I423" s="16"/>
      <c r="J423" s="16"/>
      <c r="K423" s="16"/>
      <c r="L423" s="16"/>
      <c r="M423" s="16"/>
      <c r="N423" s="16"/>
      <c r="O423" s="16"/>
      <c r="P423" s="16"/>
      <c r="Q423" s="16"/>
      <c r="R423" s="16"/>
      <c r="S423" s="16"/>
      <c r="T423" s="16"/>
      <c r="U423" s="17"/>
    </row>
    <row r="424" spans="2:21" x14ac:dyDescent="0.25">
      <c r="B424" s="24"/>
      <c r="C424" s="7"/>
      <c r="D424" s="16"/>
      <c r="E424" s="16"/>
      <c r="F424" s="16"/>
      <c r="G424" s="16"/>
      <c r="H424" s="16"/>
      <c r="I424" s="16"/>
      <c r="J424" s="16"/>
      <c r="K424" s="16"/>
      <c r="L424" s="16"/>
      <c r="M424" s="16"/>
      <c r="N424" s="16"/>
      <c r="O424" s="16"/>
      <c r="P424" s="16"/>
      <c r="Q424" s="16"/>
      <c r="R424" s="16"/>
      <c r="S424" s="16"/>
      <c r="T424" s="16"/>
      <c r="U424" s="17"/>
    </row>
    <row r="425" spans="2:21" x14ac:dyDescent="0.25">
      <c r="B425" s="24"/>
      <c r="C425" s="7"/>
      <c r="D425" s="16"/>
      <c r="E425" s="16"/>
      <c r="F425" s="16"/>
      <c r="G425" s="16"/>
      <c r="H425" s="16"/>
      <c r="I425" s="16"/>
      <c r="J425" s="16"/>
      <c r="K425" s="16"/>
      <c r="L425" s="16"/>
      <c r="M425" s="16"/>
      <c r="N425" s="16"/>
      <c r="O425" s="16"/>
      <c r="P425" s="16"/>
      <c r="Q425" s="16"/>
      <c r="R425" s="16"/>
      <c r="S425" s="16"/>
      <c r="T425" s="16"/>
      <c r="U425" s="17"/>
    </row>
    <row r="426" spans="2:21" x14ac:dyDescent="0.25">
      <c r="B426" s="24"/>
      <c r="C426" s="7"/>
      <c r="D426" s="16"/>
      <c r="E426" s="16"/>
      <c r="F426" s="16"/>
      <c r="G426" s="16"/>
      <c r="H426" s="16"/>
      <c r="I426" s="16"/>
      <c r="J426" s="16"/>
      <c r="K426" s="16"/>
      <c r="L426" s="16"/>
      <c r="M426" s="16"/>
      <c r="N426" s="16"/>
      <c r="O426" s="16"/>
      <c r="P426" s="16"/>
      <c r="Q426" s="16"/>
      <c r="R426" s="16"/>
      <c r="S426" s="16"/>
      <c r="T426" s="16"/>
      <c r="U426" s="17"/>
    </row>
    <row r="427" spans="2:21" x14ac:dyDescent="0.25">
      <c r="B427" s="24"/>
      <c r="C427" s="7"/>
      <c r="D427" s="16"/>
      <c r="E427" s="16"/>
      <c r="F427" s="16"/>
      <c r="G427" s="16"/>
      <c r="H427" s="16"/>
      <c r="I427" s="16"/>
      <c r="J427" s="16"/>
      <c r="K427" s="16"/>
      <c r="L427" s="16"/>
      <c r="M427" s="16"/>
      <c r="N427" s="16"/>
      <c r="O427" s="16"/>
      <c r="P427" s="16"/>
      <c r="Q427" s="16"/>
      <c r="R427" s="16"/>
      <c r="S427" s="16"/>
      <c r="T427" s="16"/>
      <c r="U427" s="17"/>
    </row>
    <row r="428" spans="2:21" x14ac:dyDescent="0.25">
      <c r="B428" s="24"/>
      <c r="C428" s="7"/>
      <c r="D428" s="16"/>
      <c r="E428" s="16"/>
      <c r="F428" s="16"/>
      <c r="G428" s="16"/>
      <c r="H428" s="16"/>
      <c r="I428" s="16"/>
      <c r="J428" s="16"/>
      <c r="K428" s="16"/>
      <c r="L428" s="16"/>
      <c r="M428" s="16"/>
      <c r="N428" s="16"/>
      <c r="O428" s="16"/>
      <c r="P428" s="16"/>
      <c r="Q428" s="16"/>
      <c r="R428" s="16"/>
      <c r="S428" s="16"/>
      <c r="T428" s="16"/>
      <c r="U428" s="17"/>
    </row>
    <row r="429" spans="2:21" x14ac:dyDescent="0.25">
      <c r="B429" s="24"/>
      <c r="C429" s="7"/>
      <c r="D429" s="16"/>
      <c r="E429" s="16"/>
      <c r="F429" s="16"/>
      <c r="G429" s="16"/>
      <c r="H429" s="16"/>
      <c r="I429" s="16"/>
      <c r="J429" s="16"/>
      <c r="K429" s="16"/>
      <c r="L429" s="16"/>
      <c r="M429" s="16"/>
      <c r="N429" s="16"/>
      <c r="O429" s="16"/>
      <c r="P429" s="16"/>
      <c r="Q429" s="16"/>
      <c r="R429" s="16"/>
      <c r="S429" s="16"/>
      <c r="T429" s="16"/>
      <c r="U429" s="17"/>
    </row>
    <row r="430" spans="2:21" x14ac:dyDescent="0.25">
      <c r="B430" s="24"/>
      <c r="C430" s="7"/>
      <c r="D430" s="16"/>
      <c r="E430" s="16"/>
      <c r="F430" s="16"/>
      <c r="G430" s="16"/>
      <c r="H430" s="16"/>
      <c r="I430" s="16"/>
      <c r="J430" s="16"/>
      <c r="K430" s="16"/>
      <c r="L430" s="16"/>
      <c r="M430" s="16"/>
      <c r="N430" s="16"/>
      <c r="O430" s="16"/>
      <c r="P430" s="16"/>
      <c r="Q430" s="16"/>
      <c r="R430" s="16"/>
      <c r="S430" s="16"/>
      <c r="T430" s="16"/>
      <c r="U430" s="17"/>
    </row>
    <row r="431" spans="2:21" x14ac:dyDescent="0.25">
      <c r="B431" s="24"/>
      <c r="C431" s="7"/>
      <c r="D431" s="16"/>
      <c r="E431" s="16"/>
      <c r="F431" s="16"/>
      <c r="G431" s="16"/>
      <c r="H431" s="16"/>
      <c r="I431" s="16"/>
      <c r="J431" s="16"/>
      <c r="K431" s="16"/>
      <c r="L431" s="16"/>
      <c r="M431" s="16"/>
      <c r="N431" s="16"/>
      <c r="O431" s="16"/>
      <c r="P431" s="16"/>
      <c r="Q431" s="16"/>
      <c r="R431" s="16"/>
      <c r="S431" s="16"/>
      <c r="T431" s="16"/>
      <c r="U431" s="17"/>
    </row>
    <row r="432" spans="2:21" x14ac:dyDescent="0.25">
      <c r="B432" s="24"/>
      <c r="C432" s="7"/>
      <c r="D432" s="16"/>
      <c r="E432" s="16"/>
      <c r="F432" s="16"/>
      <c r="G432" s="16"/>
      <c r="H432" s="16"/>
      <c r="I432" s="16"/>
      <c r="J432" s="16"/>
      <c r="K432" s="16"/>
      <c r="L432" s="16"/>
      <c r="M432" s="16"/>
      <c r="N432" s="16"/>
      <c r="O432" s="16"/>
      <c r="P432" s="16"/>
      <c r="Q432" s="16"/>
      <c r="R432" s="16"/>
      <c r="S432" s="16"/>
      <c r="T432" s="16"/>
      <c r="U432" s="17"/>
    </row>
    <row r="433" spans="2:21" x14ac:dyDescent="0.25">
      <c r="B433" s="24"/>
      <c r="C433" s="7"/>
      <c r="D433" s="16"/>
      <c r="E433" s="16"/>
      <c r="F433" s="16"/>
      <c r="G433" s="16"/>
      <c r="H433" s="16"/>
      <c r="I433" s="16"/>
      <c r="J433" s="16"/>
      <c r="K433" s="16"/>
      <c r="L433" s="16"/>
      <c r="M433" s="16"/>
      <c r="N433" s="16"/>
      <c r="O433" s="16"/>
      <c r="P433" s="16"/>
      <c r="Q433" s="16"/>
      <c r="R433" s="16"/>
      <c r="S433" s="16"/>
      <c r="T433" s="16"/>
      <c r="U433" s="17"/>
    </row>
    <row r="434" spans="2:21" x14ac:dyDescent="0.25">
      <c r="B434" s="24"/>
      <c r="C434" s="7"/>
      <c r="D434" s="16"/>
      <c r="E434" s="16"/>
      <c r="F434" s="16"/>
      <c r="G434" s="16"/>
      <c r="H434" s="16"/>
      <c r="I434" s="16"/>
      <c r="J434" s="16"/>
      <c r="K434" s="16"/>
      <c r="L434" s="16"/>
      <c r="M434" s="16"/>
      <c r="N434" s="16"/>
      <c r="O434" s="16"/>
      <c r="P434" s="16"/>
      <c r="Q434" s="16"/>
      <c r="R434" s="16"/>
      <c r="S434" s="16"/>
      <c r="T434" s="16"/>
      <c r="U434" s="17"/>
    </row>
    <row r="435" spans="2:21" x14ac:dyDescent="0.25">
      <c r="B435" s="24"/>
      <c r="C435" s="7"/>
      <c r="D435" s="16"/>
      <c r="E435" s="16"/>
      <c r="F435" s="16"/>
      <c r="G435" s="16"/>
      <c r="H435" s="16"/>
      <c r="I435" s="16"/>
      <c r="J435" s="16"/>
      <c r="K435" s="16"/>
      <c r="L435" s="16"/>
      <c r="M435" s="16"/>
      <c r="N435" s="16"/>
      <c r="O435" s="16"/>
      <c r="P435" s="16"/>
      <c r="Q435" s="16"/>
      <c r="R435" s="16"/>
      <c r="S435" s="16"/>
      <c r="T435" s="16"/>
      <c r="U435" s="17"/>
    </row>
    <row r="436" spans="2:21" x14ac:dyDescent="0.25">
      <c r="B436" s="24"/>
      <c r="C436" s="7"/>
      <c r="D436" s="16"/>
      <c r="E436" s="16"/>
      <c r="F436" s="16"/>
      <c r="G436" s="16"/>
      <c r="H436" s="16"/>
      <c r="I436" s="16"/>
      <c r="J436" s="16"/>
      <c r="K436" s="16"/>
      <c r="L436" s="16"/>
      <c r="M436" s="16"/>
      <c r="N436" s="16"/>
      <c r="O436" s="16"/>
      <c r="P436" s="16"/>
      <c r="Q436" s="16"/>
      <c r="R436" s="16"/>
      <c r="S436" s="16"/>
      <c r="T436" s="16"/>
      <c r="U436" s="17"/>
    </row>
    <row r="437" spans="2:21" x14ac:dyDescent="0.25">
      <c r="B437" s="24"/>
      <c r="C437" s="7"/>
      <c r="D437" s="16"/>
      <c r="E437" s="16"/>
      <c r="F437" s="16"/>
      <c r="G437" s="16"/>
      <c r="H437" s="16"/>
      <c r="I437" s="16"/>
      <c r="J437" s="16"/>
      <c r="K437" s="16"/>
      <c r="L437" s="16"/>
      <c r="M437" s="16"/>
      <c r="N437" s="16"/>
      <c r="O437" s="16"/>
      <c r="P437" s="16"/>
      <c r="Q437" s="16"/>
      <c r="R437" s="16"/>
      <c r="S437" s="16"/>
      <c r="T437" s="16"/>
      <c r="U437" s="17"/>
    </row>
    <row r="438" spans="2:21" x14ac:dyDescent="0.25">
      <c r="B438" s="24"/>
      <c r="C438" s="7"/>
      <c r="D438" s="16"/>
      <c r="E438" s="16"/>
      <c r="F438" s="16"/>
      <c r="G438" s="16"/>
      <c r="H438" s="16"/>
      <c r="I438" s="16"/>
      <c r="J438" s="16"/>
      <c r="K438" s="16"/>
      <c r="L438" s="16"/>
      <c r="M438" s="16"/>
      <c r="N438" s="16"/>
      <c r="O438" s="16"/>
      <c r="P438" s="16"/>
      <c r="Q438" s="16"/>
      <c r="R438" s="16"/>
      <c r="S438" s="16"/>
      <c r="T438" s="16"/>
      <c r="U438" s="17"/>
    </row>
    <row r="439" spans="2:21" x14ac:dyDescent="0.25">
      <c r="B439" s="24"/>
      <c r="C439" s="7"/>
      <c r="D439" s="16"/>
      <c r="E439" s="16"/>
      <c r="F439" s="16"/>
      <c r="G439" s="16"/>
      <c r="H439" s="16"/>
      <c r="I439" s="16"/>
      <c r="J439" s="16"/>
      <c r="K439" s="16"/>
      <c r="L439" s="16"/>
      <c r="M439" s="16"/>
      <c r="N439" s="16"/>
      <c r="O439" s="16"/>
      <c r="P439" s="16"/>
      <c r="Q439" s="16"/>
      <c r="R439" s="16"/>
      <c r="S439" s="16"/>
      <c r="T439" s="16"/>
      <c r="U439" s="17"/>
    </row>
    <row r="440" spans="2:21" x14ac:dyDescent="0.25">
      <c r="B440" s="24"/>
      <c r="C440" s="7"/>
      <c r="D440" s="16"/>
      <c r="E440" s="16"/>
      <c r="F440" s="16"/>
      <c r="G440" s="16"/>
      <c r="H440" s="16"/>
      <c r="I440" s="16"/>
      <c r="J440" s="16"/>
      <c r="K440" s="16"/>
      <c r="L440" s="16"/>
      <c r="M440" s="16"/>
      <c r="N440" s="16"/>
      <c r="O440" s="16"/>
      <c r="P440" s="16"/>
      <c r="Q440" s="16"/>
      <c r="R440" s="16"/>
      <c r="S440" s="16"/>
      <c r="T440" s="16"/>
      <c r="U440" s="17"/>
    </row>
    <row r="441" spans="2:21" x14ac:dyDescent="0.25">
      <c r="B441" s="24"/>
      <c r="C441" s="7"/>
      <c r="D441" s="16"/>
      <c r="E441" s="16"/>
      <c r="F441" s="16"/>
      <c r="G441" s="16"/>
      <c r="H441" s="16"/>
      <c r="I441" s="16"/>
      <c r="J441" s="16"/>
      <c r="K441" s="16"/>
      <c r="L441" s="16"/>
      <c r="M441" s="16"/>
      <c r="N441" s="16"/>
      <c r="O441" s="16"/>
      <c r="P441" s="16"/>
      <c r="Q441" s="16"/>
      <c r="R441" s="16"/>
      <c r="S441" s="16"/>
      <c r="T441" s="16"/>
      <c r="U441" s="17"/>
    </row>
    <row r="442" spans="2:21" x14ac:dyDescent="0.25">
      <c r="B442" s="24"/>
      <c r="C442" s="7"/>
      <c r="D442" s="16"/>
      <c r="E442" s="16"/>
      <c r="F442" s="16"/>
      <c r="G442" s="16"/>
      <c r="H442" s="16"/>
      <c r="I442" s="16"/>
      <c r="J442" s="16"/>
      <c r="K442" s="16"/>
      <c r="L442" s="16"/>
      <c r="M442" s="16"/>
      <c r="N442" s="16"/>
      <c r="O442" s="16"/>
      <c r="P442" s="16"/>
      <c r="Q442" s="16"/>
      <c r="R442" s="16"/>
      <c r="S442" s="16"/>
      <c r="T442" s="16"/>
      <c r="U442" s="17"/>
    </row>
    <row r="443" spans="2:21" x14ac:dyDescent="0.25">
      <c r="B443" s="24"/>
      <c r="C443" s="7"/>
      <c r="D443" s="16"/>
      <c r="E443" s="16"/>
      <c r="F443" s="16"/>
      <c r="G443" s="16"/>
      <c r="H443" s="16"/>
      <c r="I443" s="16"/>
      <c r="J443" s="16"/>
      <c r="K443" s="16"/>
      <c r="L443" s="16"/>
      <c r="M443" s="16"/>
      <c r="N443" s="16"/>
      <c r="O443" s="16"/>
      <c r="P443" s="16"/>
      <c r="Q443" s="16"/>
      <c r="R443" s="16"/>
      <c r="S443" s="16"/>
      <c r="T443" s="16"/>
      <c r="U443" s="17"/>
    </row>
    <row r="444" spans="2:21" x14ac:dyDescent="0.25">
      <c r="B444" s="24"/>
      <c r="C444" s="7"/>
      <c r="D444" s="16"/>
      <c r="E444" s="16"/>
      <c r="F444" s="16"/>
      <c r="G444" s="16"/>
      <c r="H444" s="16"/>
      <c r="I444" s="16"/>
      <c r="J444" s="16"/>
      <c r="K444" s="16"/>
      <c r="L444" s="16"/>
      <c r="M444" s="16"/>
      <c r="N444" s="16"/>
      <c r="O444" s="16"/>
      <c r="P444" s="16"/>
      <c r="Q444" s="16"/>
      <c r="R444" s="16"/>
      <c r="S444" s="16"/>
      <c r="T444" s="16"/>
      <c r="U444" s="17"/>
    </row>
    <row r="445" spans="2:21" x14ac:dyDescent="0.25">
      <c r="B445" s="24"/>
      <c r="C445" s="7"/>
      <c r="D445" s="16"/>
      <c r="E445" s="16"/>
      <c r="F445" s="16"/>
      <c r="G445" s="16"/>
      <c r="H445" s="16"/>
      <c r="I445" s="16"/>
      <c r="J445" s="16"/>
      <c r="K445" s="16"/>
      <c r="L445" s="16"/>
      <c r="M445" s="16"/>
      <c r="N445" s="16"/>
      <c r="O445" s="16"/>
      <c r="P445" s="16"/>
      <c r="Q445" s="16"/>
      <c r="R445" s="16"/>
      <c r="S445" s="16"/>
      <c r="T445" s="16"/>
      <c r="U445" s="17"/>
    </row>
    <row r="446" spans="2:21" x14ac:dyDescent="0.25">
      <c r="B446" s="24"/>
      <c r="C446" s="7"/>
      <c r="D446" s="16"/>
      <c r="E446" s="16"/>
      <c r="F446" s="16"/>
      <c r="G446" s="16"/>
      <c r="H446" s="16"/>
      <c r="I446" s="16"/>
      <c r="J446" s="16"/>
      <c r="K446" s="16"/>
      <c r="L446" s="16"/>
      <c r="M446" s="16"/>
      <c r="N446" s="16"/>
      <c r="O446" s="16"/>
      <c r="P446" s="16"/>
      <c r="Q446" s="16"/>
      <c r="R446" s="16"/>
      <c r="S446" s="16"/>
      <c r="T446" s="16"/>
      <c r="U446" s="17"/>
    </row>
    <row r="447" spans="2:21" x14ac:dyDescent="0.25">
      <c r="B447" s="24"/>
      <c r="C447" s="7"/>
      <c r="D447" s="16"/>
      <c r="E447" s="16"/>
      <c r="F447" s="16"/>
      <c r="G447" s="16"/>
      <c r="H447" s="16"/>
      <c r="I447" s="16"/>
      <c r="J447" s="16"/>
      <c r="K447" s="16"/>
      <c r="L447" s="16"/>
      <c r="M447" s="16"/>
      <c r="N447" s="16"/>
      <c r="O447" s="16"/>
      <c r="P447" s="16"/>
      <c r="Q447" s="16"/>
      <c r="R447" s="16"/>
      <c r="S447" s="16"/>
      <c r="T447" s="16"/>
      <c r="U447" s="17"/>
    </row>
    <row r="448" spans="2:21" x14ac:dyDescent="0.25">
      <c r="B448" s="24"/>
      <c r="C448" s="7"/>
      <c r="D448" s="16"/>
      <c r="E448" s="16"/>
      <c r="F448" s="16"/>
      <c r="G448" s="16"/>
      <c r="H448" s="16"/>
      <c r="I448" s="16"/>
      <c r="J448" s="16"/>
      <c r="K448" s="16"/>
      <c r="L448" s="16"/>
      <c r="M448" s="16"/>
      <c r="N448" s="16"/>
      <c r="O448" s="16"/>
      <c r="P448" s="16"/>
      <c r="Q448" s="16"/>
      <c r="R448" s="16"/>
      <c r="S448" s="16"/>
      <c r="T448" s="16"/>
      <c r="U448" s="17"/>
    </row>
    <row r="449" spans="2:21" x14ac:dyDescent="0.25">
      <c r="B449" s="24"/>
      <c r="C449" s="7"/>
      <c r="D449" s="16"/>
      <c r="E449" s="16"/>
      <c r="F449" s="16"/>
      <c r="G449" s="16"/>
      <c r="H449" s="16"/>
      <c r="I449" s="16"/>
      <c r="J449" s="16"/>
      <c r="K449" s="16"/>
      <c r="L449" s="16"/>
      <c r="M449" s="16"/>
      <c r="N449" s="16"/>
      <c r="O449" s="16"/>
      <c r="P449" s="16"/>
      <c r="Q449" s="16"/>
      <c r="R449" s="16"/>
      <c r="S449" s="16"/>
      <c r="T449" s="16"/>
      <c r="U449" s="17"/>
    </row>
    <row r="450" spans="2:21" x14ac:dyDescent="0.25">
      <c r="B450" s="24"/>
      <c r="C450" s="7"/>
      <c r="D450" s="16"/>
      <c r="E450" s="16"/>
      <c r="F450" s="16"/>
      <c r="G450" s="16"/>
      <c r="H450" s="16"/>
      <c r="I450" s="16"/>
      <c r="J450" s="16"/>
      <c r="K450" s="16"/>
      <c r="L450" s="16"/>
      <c r="M450" s="16"/>
      <c r="N450" s="16"/>
      <c r="O450" s="16"/>
      <c r="P450" s="16"/>
      <c r="Q450" s="16"/>
      <c r="R450" s="16"/>
      <c r="S450" s="16"/>
      <c r="T450" s="16"/>
      <c r="U450" s="17"/>
    </row>
    <row r="451" spans="2:21" x14ac:dyDescent="0.25">
      <c r="B451" s="24"/>
      <c r="C451" s="7"/>
      <c r="D451" s="16"/>
      <c r="E451" s="16"/>
      <c r="F451" s="16"/>
      <c r="G451" s="16"/>
      <c r="H451" s="16"/>
      <c r="I451" s="16"/>
      <c r="J451" s="16"/>
      <c r="K451" s="16"/>
      <c r="L451" s="16"/>
      <c r="M451" s="16"/>
      <c r="N451" s="16"/>
      <c r="O451" s="16"/>
      <c r="P451" s="16"/>
      <c r="Q451" s="16"/>
      <c r="R451" s="16"/>
      <c r="S451" s="16"/>
      <c r="T451" s="16"/>
      <c r="U451" s="17"/>
    </row>
    <row r="452" spans="2:21" x14ac:dyDescent="0.25">
      <c r="B452" s="24"/>
      <c r="C452" s="7"/>
      <c r="D452" s="16"/>
      <c r="E452" s="16"/>
      <c r="F452" s="16"/>
      <c r="G452" s="16"/>
      <c r="H452" s="16"/>
      <c r="I452" s="16"/>
      <c r="J452" s="16"/>
      <c r="K452" s="16"/>
      <c r="L452" s="16"/>
      <c r="M452" s="16"/>
      <c r="N452" s="16"/>
      <c r="O452" s="16"/>
      <c r="P452" s="16"/>
      <c r="Q452" s="16"/>
      <c r="R452" s="16"/>
      <c r="S452" s="16"/>
      <c r="T452" s="16"/>
      <c r="U452" s="17"/>
    </row>
    <row r="453" spans="2:21" x14ac:dyDescent="0.25">
      <c r="B453" s="24"/>
      <c r="C453" s="7"/>
      <c r="D453" s="16"/>
      <c r="E453" s="16"/>
      <c r="F453" s="16"/>
      <c r="G453" s="16"/>
      <c r="H453" s="16"/>
      <c r="I453" s="16"/>
      <c r="J453" s="16"/>
      <c r="K453" s="16"/>
      <c r="L453" s="16"/>
      <c r="M453" s="16"/>
      <c r="N453" s="16"/>
      <c r="O453" s="16"/>
      <c r="P453" s="16"/>
      <c r="Q453" s="16"/>
      <c r="R453" s="16"/>
      <c r="S453" s="16"/>
      <c r="T453" s="16"/>
      <c r="U453" s="17"/>
    </row>
    <row r="454" spans="2:21" x14ac:dyDescent="0.25">
      <c r="B454" s="24"/>
      <c r="C454" s="7"/>
      <c r="D454" s="16"/>
      <c r="E454" s="16"/>
      <c r="F454" s="16"/>
      <c r="G454" s="16"/>
      <c r="H454" s="16"/>
      <c r="I454" s="16"/>
      <c r="J454" s="16"/>
      <c r="K454" s="16"/>
      <c r="L454" s="16"/>
      <c r="M454" s="16"/>
      <c r="N454" s="16"/>
      <c r="O454" s="16"/>
      <c r="P454" s="16"/>
      <c r="Q454" s="16"/>
      <c r="R454" s="16"/>
      <c r="S454" s="16"/>
      <c r="T454" s="16"/>
      <c r="U454" s="17"/>
    </row>
    <row r="455" spans="2:21" x14ac:dyDescent="0.25">
      <c r="B455" s="24"/>
      <c r="C455" s="7"/>
      <c r="D455" s="16"/>
      <c r="E455" s="16"/>
      <c r="F455" s="16"/>
      <c r="G455" s="16"/>
      <c r="H455" s="16"/>
      <c r="I455" s="16"/>
      <c r="J455" s="16"/>
      <c r="K455" s="16"/>
      <c r="L455" s="16"/>
      <c r="M455" s="16"/>
      <c r="N455" s="16"/>
      <c r="O455" s="16"/>
      <c r="P455" s="16"/>
      <c r="Q455" s="16"/>
      <c r="R455" s="16"/>
      <c r="S455" s="16"/>
      <c r="T455" s="16"/>
      <c r="U455" s="17"/>
    </row>
    <row r="456" spans="2:21" x14ac:dyDescent="0.25">
      <c r="B456" s="24"/>
      <c r="C456" s="7"/>
      <c r="D456" s="16"/>
      <c r="E456" s="16"/>
      <c r="F456" s="16"/>
      <c r="G456" s="16"/>
      <c r="H456" s="16"/>
      <c r="I456" s="16"/>
      <c r="J456" s="16"/>
      <c r="K456" s="16"/>
      <c r="L456" s="16"/>
      <c r="M456" s="16"/>
      <c r="N456" s="16"/>
      <c r="O456" s="16"/>
      <c r="P456" s="16"/>
      <c r="Q456" s="16"/>
      <c r="R456" s="16"/>
      <c r="S456" s="16"/>
      <c r="T456" s="16"/>
      <c r="U456" s="17"/>
    </row>
    <row r="457" spans="2:21" x14ac:dyDescent="0.25">
      <c r="B457" s="24"/>
      <c r="C457" s="7"/>
      <c r="D457" s="16"/>
      <c r="E457" s="16"/>
      <c r="F457" s="16"/>
      <c r="G457" s="16"/>
      <c r="H457" s="16"/>
      <c r="I457" s="16"/>
      <c r="J457" s="16"/>
      <c r="K457" s="16"/>
      <c r="L457" s="16"/>
      <c r="M457" s="16"/>
      <c r="N457" s="16"/>
      <c r="O457" s="16"/>
      <c r="P457" s="16"/>
      <c r="Q457" s="16"/>
      <c r="R457" s="16"/>
      <c r="S457" s="16"/>
      <c r="T457" s="16"/>
      <c r="U457" s="17"/>
    </row>
    <row r="458" spans="2:21" x14ac:dyDescent="0.25">
      <c r="B458" s="24"/>
      <c r="C458" s="7"/>
      <c r="D458" s="16"/>
      <c r="E458" s="16"/>
      <c r="F458" s="16"/>
      <c r="G458" s="16"/>
      <c r="H458" s="16"/>
      <c r="I458" s="16"/>
      <c r="J458" s="16"/>
      <c r="K458" s="16"/>
      <c r="L458" s="16"/>
      <c r="M458" s="16"/>
      <c r="N458" s="16"/>
      <c r="O458" s="16"/>
      <c r="P458" s="16"/>
      <c r="Q458" s="16"/>
      <c r="R458" s="16"/>
      <c r="S458" s="16"/>
      <c r="T458" s="16"/>
      <c r="U458" s="17"/>
    </row>
    <row r="459" spans="2:21" x14ac:dyDescent="0.25">
      <c r="B459" s="24"/>
      <c r="C459" s="7"/>
      <c r="D459" s="16"/>
      <c r="E459" s="16"/>
      <c r="F459" s="16"/>
      <c r="G459" s="16"/>
      <c r="H459" s="16"/>
      <c r="I459" s="16"/>
      <c r="J459" s="16"/>
      <c r="K459" s="16"/>
      <c r="L459" s="16"/>
      <c r="M459" s="16"/>
      <c r="N459" s="16"/>
      <c r="O459" s="16"/>
      <c r="P459" s="16"/>
      <c r="Q459" s="16"/>
      <c r="R459" s="16"/>
      <c r="S459" s="16"/>
      <c r="T459" s="16"/>
      <c r="U459" s="17"/>
    </row>
    <row r="460" spans="2:21" x14ac:dyDescent="0.25">
      <c r="B460" s="24"/>
      <c r="C460" s="7"/>
      <c r="D460" s="16"/>
      <c r="E460" s="16"/>
      <c r="F460" s="16"/>
      <c r="G460" s="16"/>
      <c r="H460" s="16"/>
      <c r="I460" s="16"/>
      <c r="J460" s="16"/>
      <c r="K460" s="16"/>
      <c r="L460" s="16"/>
      <c r="M460" s="16"/>
      <c r="N460" s="16"/>
      <c r="O460" s="16"/>
      <c r="P460" s="16"/>
      <c r="Q460" s="16"/>
      <c r="R460" s="16"/>
      <c r="S460" s="16"/>
      <c r="T460" s="16"/>
      <c r="U460" s="17"/>
    </row>
    <row r="461" spans="2:21" x14ac:dyDescent="0.25">
      <c r="B461" s="24"/>
      <c r="C461" s="7"/>
      <c r="D461" s="16"/>
      <c r="E461" s="16"/>
      <c r="F461" s="16"/>
      <c r="G461" s="16"/>
      <c r="H461" s="16"/>
      <c r="I461" s="16"/>
      <c r="J461" s="16"/>
      <c r="K461" s="16"/>
      <c r="L461" s="16"/>
      <c r="M461" s="16"/>
      <c r="N461" s="16"/>
      <c r="O461" s="16"/>
      <c r="P461" s="16"/>
      <c r="Q461" s="16"/>
      <c r="R461" s="16"/>
      <c r="S461" s="16"/>
      <c r="T461" s="16"/>
      <c r="U461" s="17"/>
    </row>
    <row r="462" spans="2:21" x14ac:dyDescent="0.25">
      <c r="B462" s="24"/>
      <c r="C462" s="7"/>
      <c r="D462" s="16"/>
      <c r="E462" s="16"/>
      <c r="F462" s="16"/>
      <c r="G462" s="16"/>
      <c r="H462" s="16"/>
      <c r="I462" s="16"/>
      <c r="J462" s="16"/>
      <c r="K462" s="16"/>
      <c r="L462" s="16"/>
      <c r="M462" s="16"/>
      <c r="N462" s="16"/>
      <c r="O462" s="16"/>
      <c r="P462" s="16"/>
      <c r="Q462" s="16"/>
      <c r="R462" s="16"/>
      <c r="S462" s="16"/>
      <c r="T462" s="16"/>
      <c r="U462" s="17"/>
    </row>
    <row r="463" spans="2:21" x14ac:dyDescent="0.25">
      <c r="B463" s="24"/>
      <c r="C463" s="7"/>
      <c r="D463" s="16"/>
      <c r="E463" s="16"/>
      <c r="F463" s="16"/>
      <c r="G463" s="16"/>
      <c r="H463" s="16"/>
      <c r="I463" s="16"/>
      <c r="J463" s="16"/>
      <c r="K463" s="16"/>
      <c r="L463" s="16"/>
      <c r="M463" s="16"/>
      <c r="N463" s="16"/>
      <c r="O463" s="16"/>
      <c r="P463" s="16"/>
      <c r="Q463" s="16"/>
      <c r="R463" s="16"/>
      <c r="S463" s="16"/>
      <c r="T463" s="16"/>
      <c r="U463" s="17"/>
    </row>
    <row r="464" spans="2:21" x14ac:dyDescent="0.25">
      <c r="B464" s="24"/>
      <c r="C464" s="7"/>
      <c r="D464" s="16"/>
      <c r="E464" s="16"/>
      <c r="F464" s="16"/>
      <c r="G464" s="16"/>
      <c r="H464" s="16"/>
      <c r="I464" s="16"/>
      <c r="J464" s="16"/>
      <c r="K464" s="16"/>
      <c r="L464" s="16"/>
      <c r="M464" s="16"/>
      <c r="N464" s="16"/>
      <c r="O464" s="16"/>
      <c r="P464" s="16"/>
      <c r="Q464" s="16"/>
      <c r="R464" s="16"/>
      <c r="S464" s="16"/>
      <c r="T464" s="16"/>
      <c r="U464" s="17"/>
    </row>
    <row r="465" spans="2:21" x14ac:dyDescent="0.25">
      <c r="B465" s="24"/>
      <c r="C465" s="7"/>
      <c r="D465" s="16"/>
      <c r="E465" s="16"/>
      <c r="F465" s="16"/>
      <c r="G465" s="16"/>
      <c r="H465" s="16"/>
      <c r="I465" s="16"/>
      <c r="J465" s="16"/>
      <c r="K465" s="16"/>
      <c r="L465" s="16"/>
      <c r="M465" s="16"/>
      <c r="N465" s="16"/>
      <c r="O465" s="16"/>
      <c r="P465" s="16"/>
      <c r="Q465" s="16"/>
      <c r="R465" s="16"/>
      <c r="S465" s="16"/>
      <c r="T465" s="16"/>
      <c r="U465" s="17"/>
    </row>
    <row r="466" spans="2:21" x14ac:dyDescent="0.25">
      <c r="B466" s="24"/>
      <c r="C466" s="7"/>
      <c r="D466" s="16"/>
      <c r="E466" s="16"/>
      <c r="F466" s="16"/>
      <c r="G466" s="16"/>
      <c r="H466" s="16"/>
      <c r="I466" s="16"/>
      <c r="J466" s="16"/>
      <c r="K466" s="16"/>
      <c r="L466" s="16"/>
      <c r="M466" s="16"/>
      <c r="N466" s="16"/>
      <c r="O466" s="16"/>
      <c r="P466" s="16"/>
      <c r="Q466" s="16"/>
      <c r="R466" s="16"/>
      <c r="S466" s="16"/>
      <c r="T466" s="16"/>
      <c r="U466" s="17"/>
    </row>
    <row r="467" spans="2:21" x14ac:dyDescent="0.25">
      <c r="B467" s="24"/>
      <c r="C467" s="7"/>
      <c r="D467" s="16"/>
      <c r="E467" s="16"/>
      <c r="F467" s="16"/>
      <c r="G467" s="16"/>
      <c r="H467" s="16"/>
      <c r="I467" s="16"/>
      <c r="J467" s="16"/>
      <c r="K467" s="16"/>
      <c r="L467" s="16"/>
      <c r="M467" s="16"/>
      <c r="N467" s="16"/>
      <c r="O467" s="16"/>
      <c r="P467" s="16"/>
      <c r="Q467" s="16"/>
      <c r="R467" s="16"/>
      <c r="S467" s="16"/>
      <c r="T467" s="16"/>
      <c r="U467" s="17"/>
    </row>
    <row r="468" spans="2:21" x14ac:dyDescent="0.25">
      <c r="B468" s="24"/>
      <c r="C468" s="7"/>
      <c r="D468" s="16"/>
      <c r="E468" s="16"/>
      <c r="F468" s="16"/>
      <c r="G468" s="16"/>
      <c r="H468" s="16"/>
      <c r="I468" s="16"/>
      <c r="J468" s="16"/>
      <c r="K468" s="16"/>
      <c r="L468" s="16"/>
      <c r="M468" s="16"/>
      <c r="N468" s="16"/>
      <c r="O468" s="16"/>
      <c r="P468" s="16"/>
      <c r="Q468" s="16"/>
      <c r="R468" s="16"/>
      <c r="S468" s="16"/>
      <c r="T468" s="16"/>
      <c r="U468" s="17"/>
    </row>
    <row r="469" spans="2:21" x14ac:dyDescent="0.25">
      <c r="B469" s="24"/>
      <c r="C469" s="7"/>
      <c r="D469" s="16"/>
      <c r="E469" s="16"/>
      <c r="F469" s="16"/>
      <c r="G469" s="16"/>
      <c r="H469" s="16"/>
      <c r="I469" s="16"/>
      <c r="J469" s="16"/>
      <c r="K469" s="16"/>
      <c r="L469" s="16"/>
      <c r="M469" s="16"/>
      <c r="N469" s="16"/>
      <c r="O469" s="16"/>
      <c r="P469" s="16"/>
      <c r="Q469" s="16"/>
      <c r="R469" s="16"/>
      <c r="S469" s="16"/>
      <c r="T469" s="16"/>
      <c r="U469" s="17"/>
    </row>
    <row r="470" spans="2:21" x14ac:dyDescent="0.25">
      <c r="B470" s="24"/>
      <c r="C470" s="7"/>
      <c r="D470" s="16"/>
      <c r="E470" s="16"/>
      <c r="F470" s="16"/>
      <c r="G470" s="16"/>
      <c r="H470" s="16"/>
      <c r="I470" s="16"/>
      <c r="J470" s="16"/>
      <c r="K470" s="16"/>
      <c r="L470" s="16"/>
      <c r="M470" s="16"/>
      <c r="N470" s="16"/>
      <c r="O470" s="16"/>
      <c r="P470" s="16"/>
      <c r="Q470" s="16"/>
      <c r="R470" s="16"/>
      <c r="S470" s="16"/>
      <c r="T470" s="16"/>
      <c r="U470" s="17"/>
    </row>
    <row r="471" spans="2:21" x14ac:dyDescent="0.25">
      <c r="B471" s="24"/>
      <c r="C471" s="7"/>
      <c r="D471" s="16"/>
      <c r="E471" s="16"/>
      <c r="F471" s="16"/>
      <c r="G471" s="16"/>
      <c r="H471" s="16"/>
      <c r="I471" s="16"/>
      <c r="J471" s="16"/>
      <c r="K471" s="16"/>
      <c r="L471" s="16"/>
      <c r="M471" s="16"/>
      <c r="N471" s="16"/>
      <c r="O471" s="16"/>
      <c r="P471" s="16"/>
      <c r="Q471" s="16"/>
      <c r="R471" s="16"/>
      <c r="S471" s="16"/>
      <c r="T471" s="16"/>
      <c r="U471" s="17"/>
    </row>
    <row r="472" spans="2:21" x14ac:dyDescent="0.25">
      <c r="B472" s="24"/>
      <c r="C472" s="7"/>
      <c r="D472" s="16"/>
      <c r="E472" s="16"/>
      <c r="F472" s="16"/>
      <c r="G472" s="16"/>
      <c r="H472" s="16"/>
      <c r="I472" s="16"/>
      <c r="J472" s="16"/>
      <c r="K472" s="16"/>
      <c r="L472" s="16"/>
      <c r="M472" s="16"/>
      <c r="N472" s="16"/>
      <c r="O472" s="16"/>
      <c r="P472" s="16"/>
      <c r="Q472" s="16"/>
      <c r="R472" s="16"/>
      <c r="S472" s="16"/>
      <c r="T472" s="16"/>
      <c r="U472" s="17"/>
    </row>
    <row r="473" spans="2:21" x14ac:dyDescent="0.25">
      <c r="B473" s="24"/>
      <c r="C473" s="7"/>
      <c r="D473" s="16"/>
      <c r="E473" s="16"/>
      <c r="F473" s="16"/>
      <c r="G473" s="16"/>
      <c r="H473" s="16"/>
      <c r="I473" s="16"/>
      <c r="J473" s="16"/>
      <c r="K473" s="16"/>
      <c r="L473" s="16"/>
      <c r="M473" s="16"/>
      <c r="N473" s="16"/>
      <c r="O473" s="16"/>
      <c r="P473" s="16"/>
      <c r="Q473" s="16"/>
      <c r="R473" s="16"/>
      <c r="S473" s="16"/>
      <c r="T473" s="16"/>
      <c r="U473" s="17"/>
    </row>
    <row r="474" spans="2:21" x14ac:dyDescent="0.25">
      <c r="B474" s="24"/>
      <c r="C474" s="7"/>
      <c r="D474" s="16"/>
      <c r="E474" s="16"/>
      <c r="F474" s="16"/>
      <c r="G474" s="16"/>
      <c r="H474" s="16"/>
      <c r="I474" s="16"/>
      <c r="J474" s="16"/>
      <c r="K474" s="16"/>
      <c r="L474" s="16"/>
      <c r="M474" s="16"/>
      <c r="N474" s="16"/>
      <c r="O474" s="16"/>
      <c r="P474" s="16"/>
      <c r="Q474" s="16"/>
      <c r="R474" s="16"/>
      <c r="S474" s="16"/>
      <c r="T474" s="16"/>
      <c r="U474" s="17"/>
    </row>
    <row r="475" spans="2:21" x14ac:dyDescent="0.25">
      <c r="B475" s="24"/>
      <c r="C475" s="7"/>
      <c r="D475" s="16"/>
      <c r="E475" s="16"/>
      <c r="F475" s="16"/>
      <c r="G475" s="16"/>
      <c r="H475" s="16"/>
      <c r="I475" s="16"/>
      <c r="J475" s="16"/>
      <c r="K475" s="16"/>
      <c r="L475" s="16"/>
      <c r="M475" s="16"/>
      <c r="N475" s="16"/>
      <c r="O475" s="16"/>
      <c r="P475" s="16"/>
      <c r="Q475" s="16"/>
      <c r="R475" s="16"/>
      <c r="S475" s="16"/>
      <c r="T475" s="16"/>
      <c r="U475" s="17"/>
    </row>
    <row r="476" spans="2:21" x14ac:dyDescent="0.25">
      <c r="B476" s="24"/>
      <c r="C476" s="7"/>
      <c r="D476" s="16"/>
      <c r="E476" s="16"/>
      <c r="F476" s="16"/>
      <c r="G476" s="16"/>
      <c r="H476" s="16"/>
      <c r="I476" s="16"/>
      <c r="J476" s="16"/>
      <c r="K476" s="16"/>
      <c r="L476" s="16"/>
      <c r="M476" s="16"/>
      <c r="N476" s="16"/>
      <c r="O476" s="16"/>
      <c r="P476" s="16"/>
      <c r="Q476" s="16"/>
      <c r="R476" s="16"/>
      <c r="S476" s="16"/>
      <c r="T476" s="16"/>
      <c r="U476" s="17"/>
    </row>
    <row r="477" spans="2:21" x14ac:dyDescent="0.25">
      <c r="B477" s="24"/>
      <c r="C477" s="7"/>
      <c r="D477" s="16"/>
      <c r="E477" s="16"/>
      <c r="F477" s="16"/>
      <c r="G477" s="16"/>
      <c r="H477" s="16"/>
      <c r="I477" s="16"/>
      <c r="J477" s="16"/>
      <c r="K477" s="16"/>
      <c r="L477" s="16"/>
      <c r="M477" s="16"/>
      <c r="N477" s="16"/>
      <c r="O477" s="16"/>
      <c r="P477" s="16"/>
      <c r="Q477" s="16"/>
      <c r="R477" s="16"/>
      <c r="S477" s="16"/>
      <c r="T477" s="16"/>
      <c r="U477" s="17"/>
    </row>
    <row r="478" spans="2:21" x14ac:dyDescent="0.25">
      <c r="B478" s="24"/>
      <c r="C478" s="7"/>
      <c r="D478" s="16"/>
      <c r="E478" s="16"/>
      <c r="F478" s="16"/>
      <c r="G478" s="16"/>
      <c r="H478" s="16"/>
      <c r="I478" s="16"/>
      <c r="J478" s="16"/>
      <c r="K478" s="16"/>
      <c r="L478" s="16"/>
      <c r="M478" s="16"/>
      <c r="N478" s="16"/>
      <c r="O478" s="16"/>
      <c r="P478" s="16"/>
      <c r="Q478" s="16"/>
      <c r="R478" s="16"/>
      <c r="S478" s="16"/>
      <c r="T478" s="16"/>
      <c r="U478" s="17"/>
    </row>
    <row r="479" spans="2:21" x14ac:dyDescent="0.25">
      <c r="B479" s="24"/>
      <c r="C479" s="7"/>
      <c r="D479" s="16"/>
      <c r="E479" s="16"/>
      <c r="F479" s="16"/>
      <c r="G479" s="16"/>
      <c r="H479" s="16"/>
      <c r="I479" s="16"/>
      <c r="J479" s="16"/>
      <c r="K479" s="16"/>
      <c r="L479" s="16"/>
      <c r="M479" s="16"/>
      <c r="N479" s="16"/>
      <c r="O479" s="16"/>
      <c r="P479" s="16"/>
      <c r="Q479" s="16"/>
      <c r="R479" s="16"/>
      <c r="S479" s="16"/>
      <c r="T479" s="16"/>
      <c r="U479" s="17"/>
    </row>
    <row r="480" spans="2:21" x14ac:dyDescent="0.25">
      <c r="B480" s="24"/>
      <c r="C480" s="7"/>
      <c r="D480" s="16"/>
      <c r="E480" s="16"/>
      <c r="F480" s="16"/>
      <c r="G480" s="16"/>
      <c r="H480" s="16"/>
      <c r="I480" s="16"/>
      <c r="J480" s="16"/>
      <c r="K480" s="16"/>
      <c r="L480" s="16"/>
      <c r="M480" s="16"/>
      <c r="N480" s="16"/>
      <c r="O480" s="16"/>
      <c r="P480" s="16"/>
      <c r="Q480" s="16"/>
      <c r="R480" s="16"/>
      <c r="S480" s="16"/>
      <c r="T480" s="16"/>
      <c r="U480" s="17"/>
    </row>
    <row r="481" spans="2:21" x14ac:dyDescent="0.25">
      <c r="B481" s="24"/>
      <c r="C481" s="7"/>
      <c r="D481" s="16"/>
      <c r="E481" s="16"/>
      <c r="F481" s="16"/>
      <c r="G481" s="16"/>
      <c r="H481" s="16"/>
      <c r="I481" s="16"/>
      <c r="J481" s="16"/>
      <c r="K481" s="16"/>
      <c r="L481" s="16"/>
      <c r="M481" s="16"/>
      <c r="N481" s="16"/>
      <c r="O481" s="16"/>
      <c r="P481" s="16"/>
      <c r="Q481" s="16"/>
      <c r="R481" s="16"/>
      <c r="S481" s="16"/>
      <c r="T481" s="16"/>
      <c r="U481" s="17"/>
    </row>
    <row r="482" spans="2:21" x14ac:dyDescent="0.25">
      <c r="B482" s="24"/>
      <c r="C482" s="7"/>
      <c r="D482" s="16"/>
      <c r="E482" s="16"/>
      <c r="F482" s="16"/>
      <c r="G482" s="16"/>
      <c r="H482" s="16"/>
      <c r="I482" s="16"/>
      <c r="J482" s="16"/>
      <c r="K482" s="16"/>
      <c r="L482" s="16"/>
      <c r="M482" s="16"/>
      <c r="N482" s="16"/>
      <c r="O482" s="16"/>
      <c r="P482" s="16"/>
      <c r="Q482" s="16"/>
      <c r="R482" s="16"/>
      <c r="S482" s="16"/>
      <c r="T482" s="16"/>
      <c r="U482" s="17"/>
    </row>
    <row r="483" spans="2:21" x14ac:dyDescent="0.25">
      <c r="B483" s="24"/>
      <c r="C483" s="7"/>
      <c r="D483" s="16"/>
      <c r="E483" s="16"/>
      <c r="F483" s="16"/>
      <c r="G483" s="16"/>
      <c r="H483" s="16"/>
      <c r="I483" s="16"/>
      <c r="J483" s="16"/>
      <c r="K483" s="16"/>
      <c r="L483" s="16"/>
      <c r="M483" s="16"/>
      <c r="N483" s="16"/>
      <c r="O483" s="16"/>
      <c r="P483" s="16"/>
      <c r="Q483" s="16"/>
      <c r="R483" s="16"/>
      <c r="S483" s="16"/>
      <c r="T483" s="16"/>
      <c r="U483" s="17"/>
    </row>
    <row r="484" spans="2:21" x14ac:dyDescent="0.25">
      <c r="B484" s="24"/>
      <c r="C484" s="7"/>
      <c r="D484" s="16"/>
      <c r="E484" s="16"/>
      <c r="F484" s="16"/>
      <c r="G484" s="16"/>
      <c r="H484" s="16"/>
      <c r="I484" s="16"/>
      <c r="J484" s="16"/>
      <c r="K484" s="16"/>
      <c r="L484" s="16"/>
      <c r="M484" s="16"/>
      <c r="N484" s="16"/>
      <c r="O484" s="16"/>
      <c r="P484" s="16"/>
      <c r="Q484" s="16"/>
      <c r="R484" s="16"/>
      <c r="S484" s="16"/>
      <c r="T484" s="16"/>
      <c r="U484" s="17"/>
    </row>
    <row r="485" spans="2:21" x14ac:dyDescent="0.25">
      <c r="B485" s="24"/>
      <c r="C485" s="7"/>
      <c r="D485" s="16"/>
      <c r="E485" s="16"/>
      <c r="F485" s="16"/>
      <c r="G485" s="16"/>
      <c r="H485" s="16"/>
      <c r="I485" s="16"/>
      <c r="J485" s="16"/>
      <c r="K485" s="16"/>
      <c r="L485" s="16"/>
      <c r="M485" s="16"/>
      <c r="N485" s="16"/>
      <c r="O485" s="16"/>
      <c r="P485" s="16"/>
      <c r="Q485" s="16"/>
      <c r="R485" s="16"/>
      <c r="S485" s="16"/>
      <c r="T485" s="16"/>
      <c r="U485" s="17"/>
    </row>
    <row r="486" spans="2:21" x14ac:dyDescent="0.25">
      <c r="B486" s="24"/>
      <c r="C486" s="7"/>
      <c r="D486" s="16"/>
      <c r="E486" s="16"/>
      <c r="F486" s="16"/>
      <c r="G486" s="16"/>
      <c r="H486" s="16"/>
      <c r="I486" s="16"/>
      <c r="J486" s="16"/>
      <c r="K486" s="16"/>
      <c r="L486" s="16"/>
      <c r="M486" s="16"/>
      <c r="N486" s="16"/>
      <c r="O486" s="16"/>
      <c r="P486" s="16"/>
      <c r="Q486" s="16"/>
      <c r="R486" s="16"/>
      <c r="S486" s="16"/>
      <c r="T486" s="16"/>
      <c r="U486" s="17"/>
    </row>
    <row r="487" spans="2:21" x14ac:dyDescent="0.25">
      <c r="B487" s="24"/>
      <c r="C487" s="7"/>
      <c r="D487" s="16"/>
      <c r="E487" s="16"/>
      <c r="F487" s="16"/>
      <c r="G487" s="16"/>
      <c r="H487" s="16"/>
      <c r="I487" s="16"/>
      <c r="J487" s="16"/>
      <c r="K487" s="16"/>
      <c r="L487" s="16"/>
      <c r="M487" s="16"/>
      <c r="N487" s="16"/>
      <c r="O487" s="16"/>
      <c r="P487" s="16"/>
      <c r="Q487" s="16"/>
      <c r="R487" s="16"/>
      <c r="S487" s="16"/>
      <c r="T487" s="16"/>
      <c r="U487" s="17"/>
    </row>
    <row r="488" spans="2:21" x14ac:dyDescent="0.25">
      <c r="B488" s="24"/>
      <c r="C488" s="7"/>
      <c r="D488" s="16"/>
      <c r="E488" s="16"/>
      <c r="F488" s="16"/>
      <c r="G488" s="16"/>
      <c r="H488" s="16"/>
      <c r="I488" s="16"/>
      <c r="J488" s="16"/>
      <c r="K488" s="16"/>
      <c r="L488" s="16"/>
      <c r="M488" s="16"/>
      <c r="N488" s="16"/>
      <c r="O488" s="16"/>
      <c r="P488" s="16"/>
      <c r="Q488" s="16"/>
      <c r="R488" s="16"/>
      <c r="S488" s="16"/>
      <c r="T488" s="16"/>
      <c r="U488" s="17"/>
    </row>
    <row r="489" spans="2:21" x14ac:dyDescent="0.25">
      <c r="B489" s="24"/>
      <c r="C489" s="7"/>
      <c r="D489" s="16"/>
      <c r="E489" s="16"/>
      <c r="F489" s="16"/>
      <c r="G489" s="16"/>
      <c r="H489" s="16"/>
      <c r="I489" s="16"/>
      <c r="J489" s="16"/>
      <c r="K489" s="16"/>
      <c r="L489" s="16"/>
      <c r="M489" s="16"/>
      <c r="N489" s="16"/>
      <c r="O489" s="16"/>
      <c r="P489" s="16"/>
      <c r="Q489" s="16"/>
      <c r="R489" s="16"/>
      <c r="S489" s="16"/>
      <c r="T489" s="16"/>
      <c r="U489" s="17"/>
    </row>
    <row r="490" spans="2:21" x14ac:dyDescent="0.25">
      <c r="B490" s="24"/>
      <c r="C490" s="7"/>
      <c r="D490" s="16"/>
      <c r="E490" s="16"/>
      <c r="F490" s="16"/>
      <c r="G490" s="16"/>
      <c r="H490" s="16"/>
      <c r="I490" s="16"/>
      <c r="J490" s="16"/>
      <c r="K490" s="16"/>
      <c r="L490" s="16"/>
      <c r="M490" s="16"/>
      <c r="N490" s="16"/>
      <c r="O490" s="16"/>
      <c r="P490" s="16"/>
      <c r="Q490" s="16"/>
      <c r="R490" s="16"/>
      <c r="S490" s="16"/>
      <c r="T490" s="16"/>
      <c r="U490" s="17"/>
    </row>
    <row r="491" spans="2:21" x14ac:dyDescent="0.25">
      <c r="B491" s="24"/>
      <c r="C491" s="7"/>
      <c r="D491" s="16"/>
      <c r="E491" s="16"/>
      <c r="F491" s="16"/>
      <c r="G491" s="16"/>
      <c r="H491" s="16"/>
      <c r="I491" s="16"/>
      <c r="J491" s="16"/>
      <c r="K491" s="16"/>
      <c r="L491" s="16"/>
      <c r="M491" s="16"/>
      <c r="N491" s="16"/>
      <c r="O491" s="16"/>
      <c r="P491" s="16"/>
      <c r="Q491" s="16"/>
      <c r="R491" s="16"/>
      <c r="S491" s="16"/>
      <c r="T491" s="16"/>
      <c r="U491" s="17"/>
    </row>
    <row r="492" spans="2:21" x14ac:dyDescent="0.25">
      <c r="B492" s="24"/>
      <c r="C492" s="7"/>
      <c r="D492" s="16"/>
      <c r="E492" s="16"/>
      <c r="F492" s="16"/>
      <c r="G492" s="16"/>
      <c r="H492" s="16"/>
      <c r="I492" s="16"/>
      <c r="J492" s="16"/>
      <c r="K492" s="16"/>
      <c r="L492" s="16"/>
      <c r="M492" s="16"/>
      <c r="N492" s="16"/>
      <c r="O492" s="16"/>
      <c r="P492" s="16"/>
      <c r="Q492" s="16"/>
      <c r="R492" s="16"/>
      <c r="S492" s="16"/>
      <c r="T492" s="16"/>
      <c r="U492" s="17"/>
    </row>
    <row r="493" spans="2:21" x14ac:dyDescent="0.25">
      <c r="B493" s="24"/>
      <c r="C493" s="7"/>
      <c r="D493" s="16"/>
      <c r="E493" s="16"/>
      <c r="F493" s="16"/>
      <c r="G493" s="16"/>
      <c r="H493" s="16"/>
      <c r="I493" s="16"/>
      <c r="J493" s="16"/>
      <c r="K493" s="16"/>
      <c r="L493" s="16"/>
      <c r="M493" s="16"/>
      <c r="N493" s="16"/>
      <c r="O493" s="16"/>
      <c r="P493" s="16"/>
      <c r="Q493" s="16"/>
      <c r="R493" s="16"/>
      <c r="S493" s="16"/>
      <c r="T493" s="16"/>
      <c r="U493" s="17"/>
    </row>
    <row r="494" spans="2:21" x14ac:dyDescent="0.25">
      <c r="B494" s="24"/>
      <c r="C494" s="7"/>
      <c r="D494" s="16"/>
      <c r="E494" s="16"/>
      <c r="F494" s="16"/>
      <c r="G494" s="16"/>
      <c r="H494" s="16"/>
      <c r="I494" s="16"/>
      <c r="J494" s="16"/>
      <c r="K494" s="16"/>
      <c r="L494" s="16"/>
      <c r="M494" s="16"/>
      <c r="N494" s="16"/>
      <c r="O494" s="16"/>
      <c r="P494" s="16"/>
      <c r="Q494" s="16"/>
      <c r="R494" s="16"/>
      <c r="S494" s="16"/>
      <c r="T494" s="16"/>
      <c r="U494" s="17"/>
    </row>
    <row r="495" spans="2:21" x14ac:dyDescent="0.25">
      <c r="B495" s="24"/>
      <c r="C495" s="7"/>
      <c r="D495" s="16"/>
      <c r="E495" s="16"/>
      <c r="F495" s="16"/>
      <c r="G495" s="16"/>
      <c r="H495" s="16"/>
      <c r="I495" s="16"/>
      <c r="J495" s="16"/>
      <c r="K495" s="16"/>
      <c r="L495" s="16"/>
      <c r="M495" s="16"/>
      <c r="N495" s="16"/>
      <c r="O495" s="16"/>
      <c r="P495" s="16"/>
      <c r="Q495" s="16"/>
      <c r="R495" s="16"/>
      <c r="S495" s="16"/>
      <c r="T495" s="16"/>
      <c r="U495" s="17"/>
    </row>
    <row r="496" spans="2:21" x14ac:dyDescent="0.25">
      <c r="B496" s="24"/>
      <c r="C496" s="7"/>
      <c r="D496" s="16"/>
      <c r="E496" s="16"/>
      <c r="F496" s="16"/>
      <c r="G496" s="16"/>
      <c r="H496" s="16"/>
      <c r="I496" s="16"/>
      <c r="J496" s="16"/>
      <c r="K496" s="16"/>
      <c r="L496" s="16"/>
      <c r="M496" s="16"/>
      <c r="N496" s="16"/>
      <c r="O496" s="16"/>
      <c r="P496" s="16"/>
      <c r="Q496" s="16"/>
      <c r="R496" s="16"/>
      <c r="S496" s="16"/>
      <c r="T496" s="16"/>
      <c r="U496" s="17"/>
    </row>
    <row r="497" spans="2:21" x14ac:dyDescent="0.25">
      <c r="B497" s="24"/>
      <c r="C497" s="7"/>
      <c r="D497" s="16"/>
      <c r="E497" s="16"/>
      <c r="F497" s="16"/>
      <c r="G497" s="16"/>
      <c r="H497" s="16"/>
      <c r="I497" s="16"/>
      <c r="J497" s="16"/>
      <c r="K497" s="16"/>
      <c r="L497" s="16"/>
      <c r="M497" s="16"/>
      <c r="N497" s="16"/>
      <c r="O497" s="16"/>
      <c r="P497" s="16"/>
      <c r="Q497" s="16"/>
      <c r="R497" s="16"/>
      <c r="S497" s="16"/>
      <c r="T497" s="16"/>
      <c r="U497" s="17"/>
    </row>
    <row r="498" spans="2:21" x14ac:dyDescent="0.25">
      <c r="B498" s="24"/>
      <c r="C498" s="7"/>
      <c r="D498" s="16"/>
      <c r="E498" s="16"/>
      <c r="F498" s="16"/>
      <c r="G498" s="16"/>
      <c r="H498" s="16"/>
      <c r="I498" s="16"/>
      <c r="J498" s="16"/>
      <c r="K498" s="16"/>
      <c r="L498" s="16"/>
      <c r="M498" s="16"/>
      <c r="N498" s="16"/>
      <c r="O498" s="16"/>
      <c r="P498" s="16"/>
      <c r="Q498" s="16"/>
      <c r="R498" s="16"/>
      <c r="S498" s="16"/>
      <c r="T498" s="16"/>
      <c r="U498" s="17"/>
    </row>
    <row r="499" spans="2:21" x14ac:dyDescent="0.25">
      <c r="B499" s="24"/>
      <c r="C499" s="7"/>
      <c r="D499" s="16"/>
      <c r="E499" s="16"/>
      <c r="F499" s="16"/>
      <c r="G499" s="16"/>
      <c r="H499" s="16"/>
      <c r="I499" s="16"/>
      <c r="J499" s="16"/>
      <c r="K499" s="16"/>
      <c r="L499" s="16"/>
      <c r="M499" s="16"/>
      <c r="N499" s="16"/>
      <c r="O499" s="16"/>
      <c r="P499" s="16"/>
      <c r="Q499" s="16"/>
      <c r="R499" s="16"/>
      <c r="S499" s="16"/>
      <c r="T499" s="16"/>
      <c r="U499" s="17"/>
    </row>
    <row r="500" spans="2:21" x14ac:dyDescent="0.25">
      <c r="B500" s="24"/>
      <c r="C500" s="7"/>
      <c r="D500" s="16"/>
      <c r="E500" s="16"/>
      <c r="F500" s="16"/>
      <c r="G500" s="16"/>
      <c r="H500" s="16"/>
      <c r="I500" s="16"/>
      <c r="J500" s="16"/>
      <c r="K500" s="16"/>
      <c r="L500" s="16"/>
      <c r="M500" s="16"/>
      <c r="N500" s="16"/>
      <c r="O500" s="16"/>
      <c r="P500" s="16"/>
      <c r="Q500" s="16"/>
      <c r="R500" s="16"/>
      <c r="S500" s="16"/>
      <c r="T500" s="16"/>
      <c r="U500" s="17"/>
    </row>
    <row r="501" spans="2:21" x14ac:dyDescent="0.25">
      <c r="B501" s="24"/>
      <c r="C501" s="7"/>
      <c r="D501" s="16"/>
      <c r="E501" s="16"/>
      <c r="F501" s="16"/>
      <c r="G501" s="16"/>
      <c r="H501" s="16"/>
      <c r="I501" s="16"/>
      <c r="J501" s="16"/>
      <c r="K501" s="16"/>
      <c r="L501" s="16"/>
      <c r="M501" s="16"/>
      <c r="N501" s="16"/>
      <c r="O501" s="16"/>
      <c r="P501" s="16"/>
      <c r="Q501" s="16"/>
      <c r="R501" s="16"/>
      <c r="S501" s="16"/>
      <c r="T501" s="16"/>
      <c r="U501" s="17"/>
    </row>
    <row r="502" spans="2:21" x14ac:dyDescent="0.25">
      <c r="B502" s="24"/>
      <c r="C502" s="7"/>
      <c r="D502" s="16"/>
      <c r="E502" s="16"/>
      <c r="F502" s="16"/>
      <c r="G502" s="16"/>
      <c r="H502" s="16"/>
      <c r="I502" s="16"/>
      <c r="J502" s="16"/>
      <c r="K502" s="16"/>
      <c r="L502" s="16"/>
      <c r="M502" s="16"/>
      <c r="N502" s="16"/>
      <c r="O502" s="16"/>
      <c r="P502" s="16"/>
      <c r="Q502" s="16"/>
      <c r="R502" s="16"/>
      <c r="S502" s="16"/>
      <c r="T502" s="16"/>
      <c r="U502" s="17"/>
    </row>
    <row r="503" spans="2:21" x14ac:dyDescent="0.25">
      <c r="B503" s="24"/>
      <c r="C503" s="7"/>
      <c r="D503" s="16"/>
      <c r="E503" s="16"/>
      <c r="F503" s="16"/>
      <c r="G503" s="16"/>
      <c r="H503" s="16"/>
      <c r="I503" s="16"/>
      <c r="J503" s="16"/>
      <c r="K503" s="16"/>
      <c r="L503" s="16"/>
      <c r="M503" s="16"/>
      <c r="N503" s="16"/>
      <c r="O503" s="16"/>
      <c r="P503" s="16"/>
      <c r="Q503" s="16"/>
      <c r="R503" s="16"/>
      <c r="S503" s="16"/>
      <c r="T503" s="16"/>
      <c r="U503" s="17"/>
    </row>
    <row r="504" spans="2:21" x14ac:dyDescent="0.25">
      <c r="B504" s="24"/>
      <c r="C504" s="7"/>
      <c r="D504" s="16"/>
      <c r="E504" s="16"/>
      <c r="F504" s="16"/>
      <c r="G504" s="16"/>
      <c r="H504" s="16"/>
      <c r="I504" s="16"/>
      <c r="J504" s="16"/>
      <c r="K504" s="16"/>
      <c r="L504" s="16"/>
      <c r="M504" s="16"/>
      <c r="N504" s="16"/>
      <c r="O504" s="16"/>
      <c r="P504" s="16"/>
      <c r="Q504" s="16"/>
      <c r="R504" s="16"/>
      <c r="S504" s="16"/>
      <c r="T504" s="16"/>
      <c r="U504" s="17"/>
    </row>
    <row r="505" spans="2:21" x14ac:dyDescent="0.25">
      <c r="B505" s="24"/>
      <c r="C505" s="7"/>
      <c r="D505" s="16"/>
      <c r="E505" s="16"/>
      <c r="F505" s="16"/>
      <c r="G505" s="16"/>
      <c r="H505" s="16"/>
      <c r="I505" s="16"/>
      <c r="J505" s="16"/>
      <c r="K505" s="16"/>
      <c r="L505" s="16"/>
      <c r="M505" s="16"/>
      <c r="N505" s="16"/>
      <c r="O505" s="16"/>
      <c r="P505" s="16"/>
      <c r="Q505" s="16"/>
      <c r="R505" s="16"/>
      <c r="S505" s="16"/>
      <c r="T505" s="16"/>
      <c r="U505" s="17"/>
    </row>
    <row r="506" spans="2:21" x14ac:dyDescent="0.25">
      <c r="B506" s="24"/>
      <c r="C506" s="7"/>
      <c r="D506" s="16"/>
      <c r="E506" s="16"/>
      <c r="F506" s="16"/>
      <c r="G506" s="16"/>
      <c r="H506" s="16"/>
      <c r="I506" s="16"/>
      <c r="J506" s="16"/>
      <c r="K506" s="16"/>
      <c r="L506" s="16"/>
      <c r="M506" s="16"/>
      <c r="N506" s="16"/>
      <c r="O506" s="16"/>
      <c r="P506" s="16"/>
      <c r="Q506" s="16"/>
      <c r="R506" s="16"/>
      <c r="S506" s="16"/>
      <c r="T506" s="16"/>
      <c r="U506" s="17"/>
    </row>
    <row r="507" spans="2:21" x14ac:dyDescent="0.25">
      <c r="B507" s="24"/>
      <c r="C507" s="7"/>
      <c r="D507" s="16"/>
      <c r="E507" s="16"/>
      <c r="F507" s="16"/>
      <c r="G507" s="16"/>
      <c r="H507" s="16"/>
      <c r="I507" s="16"/>
      <c r="J507" s="16"/>
      <c r="K507" s="16"/>
      <c r="L507" s="16"/>
      <c r="M507" s="16"/>
      <c r="N507" s="16"/>
      <c r="O507" s="16"/>
      <c r="P507" s="16"/>
      <c r="Q507" s="16"/>
      <c r="R507" s="16"/>
      <c r="S507" s="16"/>
      <c r="T507" s="16"/>
      <c r="U507" s="17"/>
    </row>
    <row r="508" spans="2:21" x14ac:dyDescent="0.25">
      <c r="B508" s="24"/>
      <c r="C508" s="7"/>
      <c r="D508" s="16"/>
      <c r="E508" s="16"/>
      <c r="F508" s="16"/>
      <c r="G508" s="16"/>
      <c r="H508" s="16"/>
      <c r="I508" s="16"/>
      <c r="J508" s="16"/>
      <c r="K508" s="16"/>
      <c r="L508" s="16"/>
      <c r="M508" s="16"/>
      <c r="N508" s="16"/>
      <c r="O508" s="16"/>
      <c r="P508" s="16"/>
      <c r="Q508" s="16"/>
      <c r="R508" s="16"/>
      <c r="S508" s="16"/>
      <c r="T508" s="16"/>
      <c r="U508" s="17"/>
    </row>
    <row r="509" spans="2:21" x14ac:dyDescent="0.25">
      <c r="B509" s="24"/>
      <c r="C509" s="7"/>
      <c r="D509" s="16"/>
      <c r="E509" s="16"/>
      <c r="F509" s="16"/>
      <c r="G509" s="16"/>
      <c r="H509" s="16"/>
      <c r="I509" s="16"/>
      <c r="J509" s="16"/>
      <c r="K509" s="16"/>
      <c r="L509" s="16"/>
      <c r="M509" s="16"/>
      <c r="N509" s="16"/>
      <c r="O509" s="16"/>
      <c r="P509" s="16"/>
      <c r="Q509" s="16"/>
      <c r="R509" s="16"/>
      <c r="S509" s="16"/>
      <c r="T509" s="16"/>
      <c r="U509" s="17"/>
    </row>
    <row r="510" spans="2:21" x14ac:dyDescent="0.25">
      <c r="B510" s="24"/>
      <c r="C510" s="7"/>
      <c r="D510" s="16"/>
      <c r="E510" s="16"/>
      <c r="F510" s="16"/>
      <c r="G510" s="16"/>
      <c r="H510" s="16"/>
      <c r="I510" s="16"/>
      <c r="J510" s="16"/>
      <c r="K510" s="16"/>
      <c r="L510" s="16"/>
      <c r="M510" s="16"/>
      <c r="N510" s="16"/>
      <c r="O510" s="16"/>
      <c r="P510" s="16"/>
      <c r="Q510" s="16"/>
      <c r="R510" s="16"/>
      <c r="S510" s="16"/>
      <c r="T510" s="16"/>
      <c r="U510" s="17"/>
    </row>
    <row r="511" spans="2:21" x14ac:dyDescent="0.25">
      <c r="B511" s="24"/>
      <c r="C511" s="7"/>
      <c r="D511" s="16"/>
      <c r="E511" s="16"/>
      <c r="F511" s="16"/>
      <c r="G511" s="16"/>
      <c r="H511" s="16"/>
      <c r="I511" s="16"/>
      <c r="J511" s="16"/>
      <c r="K511" s="16"/>
      <c r="L511" s="16"/>
      <c r="M511" s="16"/>
      <c r="N511" s="16"/>
      <c r="O511" s="16"/>
      <c r="P511" s="16"/>
      <c r="Q511" s="16"/>
      <c r="R511" s="16"/>
      <c r="S511" s="16"/>
      <c r="T511" s="16"/>
      <c r="U511" s="17"/>
    </row>
    <row r="512" spans="2:21" x14ac:dyDescent="0.25">
      <c r="B512" s="24"/>
      <c r="C512" s="7"/>
      <c r="D512" s="16"/>
      <c r="E512" s="16"/>
      <c r="F512" s="16"/>
      <c r="G512" s="16"/>
      <c r="H512" s="16"/>
      <c r="I512" s="16"/>
      <c r="J512" s="16"/>
      <c r="K512" s="16"/>
      <c r="L512" s="16"/>
      <c r="M512" s="16"/>
      <c r="N512" s="16"/>
      <c r="O512" s="16"/>
      <c r="P512" s="16"/>
      <c r="Q512" s="16"/>
      <c r="R512" s="16"/>
      <c r="S512" s="16"/>
      <c r="T512" s="16"/>
      <c r="U512" s="17"/>
    </row>
    <row r="513" spans="2:21" x14ac:dyDescent="0.25">
      <c r="B513" s="24"/>
      <c r="C513" s="7"/>
      <c r="D513" s="16"/>
      <c r="E513" s="16"/>
      <c r="F513" s="16"/>
      <c r="G513" s="16"/>
      <c r="H513" s="16"/>
      <c r="I513" s="16"/>
      <c r="J513" s="16"/>
      <c r="K513" s="16"/>
      <c r="L513" s="16"/>
      <c r="M513" s="16"/>
      <c r="N513" s="16"/>
      <c r="O513" s="16"/>
      <c r="P513" s="16"/>
      <c r="Q513" s="16"/>
      <c r="R513" s="16"/>
      <c r="S513" s="16"/>
      <c r="T513" s="16"/>
      <c r="U513" s="17"/>
    </row>
    <row r="514" spans="2:21" x14ac:dyDescent="0.25">
      <c r="B514" s="24"/>
      <c r="C514" s="7"/>
      <c r="D514" s="16"/>
      <c r="E514" s="16"/>
      <c r="F514" s="16"/>
      <c r="G514" s="16"/>
      <c r="H514" s="16"/>
      <c r="I514" s="16"/>
      <c r="J514" s="16"/>
      <c r="K514" s="16"/>
      <c r="L514" s="16"/>
      <c r="M514" s="16"/>
      <c r="N514" s="16"/>
      <c r="O514" s="16"/>
      <c r="P514" s="16"/>
      <c r="Q514" s="16"/>
      <c r="R514" s="16"/>
      <c r="S514" s="16"/>
      <c r="T514" s="16"/>
      <c r="U514" s="17"/>
    </row>
    <row r="515" spans="2:21" x14ac:dyDescent="0.25">
      <c r="B515" s="24"/>
      <c r="C515" s="7"/>
      <c r="D515" s="16"/>
      <c r="E515" s="16"/>
      <c r="F515" s="16"/>
      <c r="G515" s="16"/>
      <c r="H515" s="16"/>
      <c r="I515" s="16"/>
      <c r="J515" s="16"/>
      <c r="K515" s="16"/>
      <c r="L515" s="16"/>
      <c r="M515" s="16"/>
      <c r="N515" s="16"/>
      <c r="O515" s="16"/>
      <c r="P515" s="16"/>
      <c r="Q515" s="16"/>
      <c r="R515" s="16"/>
      <c r="S515" s="16"/>
      <c r="T515" s="16"/>
      <c r="U515" s="17"/>
    </row>
    <row r="516" spans="2:21" x14ac:dyDescent="0.25">
      <c r="B516" s="24"/>
      <c r="C516" s="7"/>
      <c r="D516" s="16"/>
      <c r="E516" s="16"/>
      <c r="F516" s="16"/>
      <c r="G516" s="16"/>
      <c r="H516" s="16"/>
      <c r="I516" s="16"/>
      <c r="J516" s="16"/>
      <c r="K516" s="16"/>
      <c r="L516" s="16"/>
      <c r="M516" s="16"/>
      <c r="N516" s="16"/>
      <c r="O516" s="16"/>
      <c r="P516" s="16"/>
      <c r="Q516" s="16"/>
      <c r="R516" s="16"/>
      <c r="S516" s="16"/>
      <c r="T516" s="16"/>
      <c r="U516" s="17"/>
    </row>
    <row r="517" spans="2:21" x14ac:dyDescent="0.25">
      <c r="B517" s="24"/>
      <c r="C517" s="7"/>
      <c r="D517" s="16"/>
      <c r="E517" s="16"/>
      <c r="F517" s="16"/>
      <c r="G517" s="16"/>
      <c r="H517" s="16"/>
      <c r="I517" s="16"/>
      <c r="J517" s="16"/>
      <c r="K517" s="16"/>
      <c r="L517" s="16"/>
      <c r="M517" s="16"/>
      <c r="N517" s="16"/>
      <c r="O517" s="16"/>
      <c r="P517" s="16"/>
      <c r="Q517" s="16"/>
      <c r="R517" s="16"/>
      <c r="S517" s="16"/>
      <c r="T517" s="16"/>
      <c r="U517" s="17"/>
    </row>
    <row r="518" spans="2:21" x14ac:dyDescent="0.25">
      <c r="B518" s="24"/>
      <c r="C518" s="7"/>
      <c r="D518" s="16"/>
      <c r="E518" s="16"/>
      <c r="F518" s="16"/>
      <c r="G518" s="16"/>
      <c r="H518" s="16"/>
      <c r="I518" s="16"/>
      <c r="J518" s="16"/>
      <c r="K518" s="16"/>
      <c r="L518" s="16"/>
      <c r="M518" s="16"/>
      <c r="N518" s="16"/>
      <c r="O518" s="16"/>
      <c r="P518" s="16"/>
      <c r="Q518" s="16"/>
      <c r="R518" s="16"/>
      <c r="S518" s="16"/>
      <c r="T518" s="16"/>
      <c r="U518" s="17"/>
    </row>
    <row r="519" spans="2:21" x14ac:dyDescent="0.25">
      <c r="B519" s="24"/>
      <c r="C519" s="7"/>
      <c r="D519" s="16"/>
      <c r="E519" s="16"/>
      <c r="F519" s="16"/>
      <c r="G519" s="16"/>
      <c r="H519" s="16"/>
      <c r="I519" s="16"/>
      <c r="J519" s="16"/>
      <c r="K519" s="16"/>
      <c r="L519" s="16"/>
      <c r="M519" s="16"/>
      <c r="N519" s="16"/>
      <c r="O519" s="16"/>
      <c r="P519" s="16"/>
      <c r="Q519" s="16"/>
      <c r="R519" s="16"/>
      <c r="S519" s="16"/>
      <c r="T519" s="16"/>
      <c r="U519" s="17"/>
    </row>
    <row r="520" spans="2:21" x14ac:dyDescent="0.25">
      <c r="B520" s="24"/>
      <c r="C520" s="7"/>
      <c r="D520" s="16"/>
      <c r="E520" s="16"/>
      <c r="F520" s="16"/>
      <c r="G520" s="16"/>
      <c r="H520" s="16"/>
      <c r="I520" s="16"/>
      <c r="J520" s="16"/>
      <c r="K520" s="16"/>
      <c r="L520" s="16"/>
      <c r="M520" s="16"/>
      <c r="N520" s="16"/>
      <c r="O520" s="16"/>
      <c r="P520" s="16"/>
      <c r="Q520" s="16"/>
      <c r="R520" s="16"/>
      <c r="S520" s="16"/>
      <c r="T520" s="16"/>
      <c r="U520" s="17"/>
    </row>
    <row r="521" spans="2:21" x14ac:dyDescent="0.25">
      <c r="B521" s="24"/>
      <c r="C521" s="7"/>
      <c r="D521" s="16"/>
      <c r="E521" s="16"/>
      <c r="F521" s="16"/>
      <c r="G521" s="16"/>
      <c r="H521" s="16"/>
      <c r="I521" s="16"/>
      <c r="J521" s="16"/>
      <c r="K521" s="16"/>
      <c r="L521" s="16"/>
      <c r="M521" s="16"/>
      <c r="N521" s="16"/>
      <c r="O521" s="16"/>
      <c r="P521" s="16"/>
      <c r="Q521" s="16"/>
      <c r="R521" s="16"/>
      <c r="S521" s="16"/>
      <c r="T521" s="16"/>
      <c r="U521" s="17"/>
    </row>
    <row r="522" spans="2:21" x14ac:dyDescent="0.25">
      <c r="B522" s="24"/>
      <c r="C522" s="7"/>
      <c r="D522" s="16"/>
      <c r="E522" s="16"/>
      <c r="F522" s="16"/>
      <c r="G522" s="16"/>
      <c r="H522" s="16"/>
      <c r="I522" s="16"/>
      <c r="J522" s="16"/>
      <c r="K522" s="16"/>
      <c r="L522" s="16"/>
      <c r="M522" s="16"/>
      <c r="N522" s="16"/>
      <c r="O522" s="16"/>
      <c r="P522" s="16"/>
      <c r="Q522" s="16"/>
      <c r="R522" s="16"/>
      <c r="S522" s="16"/>
      <c r="T522" s="16"/>
      <c r="U522" s="17"/>
    </row>
    <row r="523" spans="2:21" x14ac:dyDescent="0.25">
      <c r="B523" s="24"/>
      <c r="C523" s="7"/>
      <c r="D523" s="16"/>
      <c r="E523" s="16"/>
      <c r="F523" s="16"/>
      <c r="G523" s="16"/>
      <c r="H523" s="16"/>
      <c r="I523" s="16"/>
      <c r="J523" s="16"/>
      <c r="K523" s="16"/>
      <c r="L523" s="16"/>
      <c r="M523" s="16"/>
      <c r="N523" s="16"/>
      <c r="O523" s="16"/>
      <c r="P523" s="16"/>
      <c r="Q523" s="16"/>
      <c r="R523" s="16"/>
      <c r="S523" s="16"/>
      <c r="T523" s="16"/>
      <c r="U523" s="17"/>
    </row>
    <row r="524" spans="2:21" x14ac:dyDescent="0.25">
      <c r="B524" s="24"/>
      <c r="C524" s="7"/>
      <c r="D524" s="16"/>
      <c r="E524" s="16"/>
      <c r="F524" s="16"/>
      <c r="G524" s="16"/>
      <c r="H524" s="16"/>
      <c r="I524" s="16"/>
      <c r="J524" s="16"/>
      <c r="K524" s="16"/>
      <c r="L524" s="16"/>
      <c r="M524" s="16"/>
      <c r="N524" s="16"/>
      <c r="O524" s="16"/>
      <c r="P524" s="16"/>
      <c r="Q524" s="16"/>
      <c r="R524" s="16"/>
      <c r="S524" s="16"/>
      <c r="T524" s="16"/>
      <c r="U524" s="17"/>
    </row>
    <row r="525" spans="2:21" x14ac:dyDescent="0.25">
      <c r="B525" s="24"/>
      <c r="C525" s="7"/>
      <c r="D525" s="16"/>
      <c r="E525" s="16"/>
      <c r="F525" s="16"/>
      <c r="G525" s="16"/>
      <c r="H525" s="16"/>
      <c r="I525" s="16"/>
      <c r="J525" s="16"/>
      <c r="K525" s="16"/>
      <c r="L525" s="16"/>
      <c r="M525" s="16"/>
      <c r="N525" s="16"/>
      <c r="O525" s="16"/>
      <c r="P525" s="16"/>
      <c r="Q525" s="16"/>
      <c r="R525" s="16"/>
      <c r="S525" s="16"/>
      <c r="T525" s="16"/>
      <c r="U525" s="17"/>
    </row>
    <row r="526" spans="2:21" x14ac:dyDescent="0.25">
      <c r="B526" s="24"/>
      <c r="C526" s="7"/>
      <c r="D526" s="16"/>
      <c r="E526" s="16"/>
      <c r="F526" s="16"/>
      <c r="G526" s="16"/>
      <c r="H526" s="16"/>
      <c r="I526" s="16"/>
      <c r="J526" s="16"/>
      <c r="K526" s="16"/>
      <c r="L526" s="16"/>
      <c r="M526" s="16"/>
      <c r="N526" s="16"/>
      <c r="O526" s="16"/>
      <c r="P526" s="16"/>
      <c r="Q526" s="16"/>
      <c r="R526" s="16"/>
      <c r="S526" s="16"/>
      <c r="T526" s="16"/>
      <c r="U526" s="17"/>
    </row>
    <row r="527" spans="2:21" x14ac:dyDescent="0.25">
      <c r="B527" s="24"/>
      <c r="C527" s="7"/>
      <c r="D527" s="16"/>
      <c r="E527" s="16"/>
      <c r="F527" s="16"/>
      <c r="G527" s="16"/>
      <c r="H527" s="16"/>
      <c r="I527" s="16"/>
      <c r="J527" s="16"/>
      <c r="K527" s="16"/>
      <c r="L527" s="16"/>
      <c r="M527" s="16"/>
      <c r="N527" s="16"/>
      <c r="O527" s="16"/>
      <c r="P527" s="16"/>
      <c r="Q527" s="16"/>
      <c r="R527" s="16"/>
      <c r="S527" s="16"/>
      <c r="T527" s="16"/>
      <c r="U527" s="17"/>
    </row>
    <row r="528" spans="2:21" x14ac:dyDescent="0.25">
      <c r="B528" s="24"/>
      <c r="C528" s="7"/>
      <c r="D528" s="16"/>
      <c r="E528" s="16"/>
      <c r="F528" s="16"/>
      <c r="G528" s="16"/>
      <c r="H528" s="16"/>
      <c r="I528" s="16"/>
      <c r="J528" s="16"/>
      <c r="K528" s="16"/>
      <c r="L528" s="16"/>
      <c r="M528" s="16"/>
      <c r="N528" s="16"/>
      <c r="O528" s="16"/>
      <c r="P528" s="16"/>
      <c r="Q528" s="16"/>
      <c r="R528" s="16"/>
      <c r="S528" s="16"/>
      <c r="T528" s="16"/>
      <c r="U528" s="17"/>
    </row>
    <row r="529" spans="2:21" x14ac:dyDescent="0.25">
      <c r="B529" s="24"/>
      <c r="C529" s="7"/>
      <c r="D529" s="16"/>
      <c r="E529" s="16"/>
      <c r="F529" s="16"/>
      <c r="G529" s="16"/>
      <c r="H529" s="16"/>
      <c r="I529" s="16"/>
      <c r="J529" s="16"/>
      <c r="K529" s="16"/>
      <c r="L529" s="16"/>
      <c r="M529" s="16"/>
      <c r="N529" s="16"/>
      <c r="O529" s="16"/>
      <c r="P529" s="16"/>
      <c r="Q529" s="16"/>
      <c r="R529" s="16"/>
      <c r="S529" s="16"/>
      <c r="T529" s="16"/>
      <c r="U529" s="17"/>
    </row>
    <row r="530" spans="2:21" x14ac:dyDescent="0.25">
      <c r="B530" s="24"/>
      <c r="C530" s="7"/>
      <c r="D530" s="16"/>
      <c r="E530" s="16"/>
      <c r="F530" s="16"/>
      <c r="G530" s="16"/>
      <c r="H530" s="16"/>
      <c r="I530" s="16"/>
      <c r="J530" s="16"/>
      <c r="K530" s="16"/>
      <c r="L530" s="16"/>
      <c r="M530" s="16"/>
      <c r="N530" s="16"/>
      <c r="O530" s="16"/>
      <c r="P530" s="16"/>
      <c r="Q530" s="16"/>
      <c r="R530" s="16"/>
      <c r="S530" s="16"/>
      <c r="T530" s="16"/>
      <c r="U530" s="17"/>
    </row>
    <row r="531" spans="2:21" x14ac:dyDescent="0.25">
      <c r="B531" s="24"/>
      <c r="C531" s="7"/>
      <c r="D531" s="16"/>
      <c r="E531" s="16"/>
      <c r="F531" s="16"/>
      <c r="G531" s="16"/>
      <c r="H531" s="16"/>
      <c r="I531" s="16"/>
      <c r="J531" s="16"/>
      <c r="K531" s="16"/>
      <c r="L531" s="16"/>
      <c r="M531" s="16"/>
      <c r="N531" s="16"/>
      <c r="O531" s="16"/>
      <c r="P531" s="16"/>
      <c r="Q531" s="16"/>
      <c r="R531" s="16"/>
      <c r="S531" s="16"/>
      <c r="T531" s="16"/>
      <c r="U531" s="17"/>
    </row>
    <row r="532" spans="2:21" x14ac:dyDescent="0.25">
      <c r="D532" s="17"/>
      <c r="E532" s="17"/>
      <c r="F532" s="17"/>
      <c r="G532" s="17"/>
      <c r="H532" s="17"/>
      <c r="I532" s="17"/>
      <c r="J532" s="17"/>
      <c r="K532" s="17"/>
      <c r="L532" s="17"/>
      <c r="M532" s="17"/>
      <c r="N532" s="17"/>
      <c r="O532" s="17"/>
      <c r="P532" s="17"/>
      <c r="Q532" s="17"/>
      <c r="R532" s="17"/>
      <c r="S532" s="17"/>
      <c r="T532" s="17"/>
      <c r="U532" s="17"/>
    </row>
    <row r="533" spans="2:21" x14ac:dyDescent="0.25">
      <c r="D533" s="17"/>
      <c r="E533" s="17"/>
      <c r="F533" s="17"/>
      <c r="G533" s="17"/>
      <c r="H533" s="17"/>
      <c r="I533" s="17"/>
      <c r="J533" s="17"/>
      <c r="K533" s="17"/>
      <c r="L533" s="17"/>
      <c r="M533" s="17"/>
      <c r="N533" s="17"/>
      <c r="O533" s="17"/>
      <c r="P533" s="17"/>
      <c r="Q533" s="17"/>
      <c r="R533" s="17"/>
      <c r="S533" s="17"/>
      <c r="T533" s="17"/>
      <c r="U533" s="17"/>
    </row>
    <row r="534" spans="2:21" x14ac:dyDescent="0.25">
      <c r="D534" s="17"/>
      <c r="E534" s="17"/>
      <c r="F534" s="17"/>
      <c r="G534" s="17"/>
      <c r="H534" s="17"/>
      <c r="I534" s="17"/>
      <c r="J534" s="17"/>
      <c r="K534" s="17"/>
      <c r="L534" s="17"/>
      <c r="M534" s="17"/>
      <c r="N534" s="17"/>
      <c r="O534" s="17"/>
      <c r="P534" s="17"/>
      <c r="Q534" s="17"/>
      <c r="R534" s="17"/>
      <c r="S534" s="17"/>
      <c r="T534" s="17"/>
      <c r="U534" s="17"/>
    </row>
    <row r="535" spans="2:21" x14ac:dyDescent="0.25">
      <c r="D535" s="17"/>
      <c r="E535" s="17"/>
      <c r="F535" s="17"/>
      <c r="G535" s="17"/>
      <c r="H535" s="17"/>
      <c r="I535" s="17"/>
      <c r="J535" s="17"/>
      <c r="K535" s="17"/>
      <c r="L535" s="17"/>
      <c r="M535" s="17"/>
      <c r="N535" s="17"/>
      <c r="O535" s="17"/>
      <c r="P535" s="17"/>
      <c r="Q535" s="17"/>
      <c r="R535" s="17"/>
      <c r="S535" s="17"/>
      <c r="T535" s="17"/>
      <c r="U535" s="17"/>
    </row>
    <row r="536" spans="2:21" x14ac:dyDescent="0.25">
      <c r="D536" s="17"/>
      <c r="E536" s="17"/>
      <c r="F536" s="17"/>
      <c r="G536" s="17"/>
      <c r="H536" s="17"/>
      <c r="I536" s="17"/>
      <c r="J536" s="17"/>
      <c r="K536" s="17"/>
      <c r="L536" s="17"/>
      <c r="M536" s="17"/>
      <c r="N536" s="17"/>
      <c r="O536" s="17"/>
      <c r="P536" s="17"/>
      <c r="Q536" s="17"/>
      <c r="R536" s="17"/>
      <c r="S536" s="17"/>
      <c r="T536" s="17"/>
      <c r="U536" s="17"/>
    </row>
    <row r="537" spans="2:21" x14ac:dyDescent="0.25">
      <c r="D537" s="17"/>
      <c r="E537" s="17"/>
      <c r="F537" s="17"/>
      <c r="G537" s="17"/>
      <c r="H537" s="17"/>
      <c r="I537" s="17"/>
      <c r="J537" s="17"/>
      <c r="K537" s="17"/>
      <c r="L537" s="17"/>
      <c r="M537" s="17"/>
      <c r="N537" s="17"/>
      <c r="O537" s="17"/>
      <c r="P537" s="17"/>
      <c r="Q537" s="17"/>
      <c r="R537" s="17"/>
      <c r="S537" s="17"/>
      <c r="T537" s="17"/>
      <c r="U537" s="17"/>
    </row>
    <row r="538" spans="2:21" x14ac:dyDescent="0.25">
      <c r="D538" s="17"/>
      <c r="E538" s="17"/>
      <c r="F538" s="17"/>
      <c r="G538" s="17"/>
      <c r="H538" s="17"/>
      <c r="I538" s="17"/>
      <c r="J538" s="17"/>
      <c r="K538" s="17"/>
      <c r="L538" s="17"/>
      <c r="M538" s="17"/>
      <c r="N538" s="17"/>
      <c r="O538" s="17"/>
      <c r="P538" s="17"/>
      <c r="Q538" s="17"/>
      <c r="R538" s="17"/>
      <c r="S538" s="17"/>
      <c r="T538" s="17"/>
      <c r="U538" s="17"/>
    </row>
    <row r="539" spans="2:21" x14ac:dyDescent="0.25">
      <c r="D539" s="17"/>
      <c r="E539" s="17"/>
      <c r="F539" s="17"/>
      <c r="G539" s="17"/>
      <c r="H539" s="17"/>
      <c r="I539" s="17"/>
      <c r="J539" s="17"/>
      <c r="K539" s="17"/>
      <c r="L539" s="17"/>
      <c r="M539" s="17"/>
      <c r="N539" s="17"/>
      <c r="O539" s="17"/>
      <c r="P539" s="17"/>
      <c r="Q539" s="17"/>
      <c r="R539" s="17"/>
      <c r="S539" s="17"/>
      <c r="T539" s="17"/>
      <c r="U539" s="17"/>
    </row>
    <row r="540" spans="2:21" x14ac:dyDescent="0.25">
      <c r="D540" s="17"/>
      <c r="E540" s="17"/>
      <c r="F540" s="17"/>
      <c r="G540" s="17"/>
      <c r="H540" s="17"/>
      <c r="I540" s="17"/>
      <c r="J540" s="17"/>
      <c r="K540" s="17"/>
      <c r="L540" s="17"/>
      <c r="M540" s="17"/>
      <c r="N540" s="17"/>
      <c r="O540" s="17"/>
      <c r="P540" s="17"/>
      <c r="Q540" s="17"/>
      <c r="R540" s="17"/>
      <c r="S540" s="17"/>
      <c r="T540" s="17"/>
      <c r="U540" s="17"/>
    </row>
    <row r="541" spans="2:21" x14ac:dyDescent="0.25">
      <c r="D541" s="17"/>
      <c r="E541" s="17"/>
      <c r="F541" s="17"/>
      <c r="G541" s="17"/>
      <c r="H541" s="17"/>
      <c r="I541" s="17"/>
      <c r="J541" s="17"/>
      <c r="K541" s="17"/>
      <c r="L541" s="17"/>
      <c r="M541" s="17"/>
      <c r="N541" s="17"/>
      <c r="O541" s="17"/>
      <c r="P541" s="17"/>
      <c r="Q541" s="17"/>
      <c r="R541" s="17"/>
      <c r="S541" s="17"/>
      <c r="T541" s="17"/>
      <c r="U541" s="17"/>
    </row>
    <row r="542" spans="2:21" x14ac:dyDescent="0.25">
      <c r="D542" s="17"/>
      <c r="E542" s="17"/>
      <c r="F542" s="17"/>
      <c r="G542" s="17"/>
      <c r="H542" s="17"/>
      <c r="I542" s="17"/>
      <c r="J542" s="17"/>
      <c r="K542" s="17"/>
      <c r="L542" s="17"/>
      <c r="M542" s="17"/>
      <c r="N542" s="17"/>
      <c r="O542" s="17"/>
      <c r="P542" s="17"/>
      <c r="Q542" s="17"/>
      <c r="R542" s="17"/>
      <c r="S542" s="17"/>
      <c r="T542" s="17"/>
      <c r="U542" s="17"/>
    </row>
    <row r="543" spans="2:21" x14ac:dyDescent="0.25">
      <c r="D543" s="17"/>
      <c r="E543" s="17"/>
      <c r="F543" s="17"/>
      <c r="G543" s="17"/>
      <c r="H543" s="17"/>
      <c r="I543" s="17"/>
      <c r="J543" s="17"/>
      <c r="K543" s="17"/>
      <c r="L543" s="17"/>
      <c r="M543" s="17"/>
      <c r="N543" s="17"/>
      <c r="O543" s="17"/>
      <c r="P543" s="17"/>
      <c r="Q543" s="17"/>
      <c r="R543" s="17"/>
      <c r="S543" s="17"/>
      <c r="T543" s="17"/>
      <c r="U543" s="17"/>
    </row>
    <row r="544" spans="2:21" x14ac:dyDescent="0.25">
      <c r="D544" s="17"/>
      <c r="E544" s="17"/>
      <c r="F544" s="17"/>
      <c r="G544" s="17"/>
      <c r="H544" s="17"/>
      <c r="I544" s="17"/>
      <c r="J544" s="17"/>
      <c r="K544" s="17"/>
      <c r="L544" s="17"/>
      <c r="M544" s="17"/>
      <c r="N544" s="17"/>
      <c r="O544" s="17"/>
      <c r="P544" s="17"/>
      <c r="Q544" s="17"/>
      <c r="R544" s="17"/>
      <c r="S544" s="17"/>
      <c r="T544" s="17"/>
      <c r="U544" s="17"/>
    </row>
    <row r="545" spans="4:21" x14ac:dyDescent="0.25">
      <c r="D545" s="17"/>
      <c r="E545" s="17"/>
      <c r="F545" s="17"/>
      <c r="G545" s="17"/>
      <c r="H545" s="17"/>
      <c r="I545" s="17"/>
      <c r="J545" s="17"/>
      <c r="K545" s="17"/>
      <c r="L545" s="17"/>
      <c r="M545" s="17"/>
      <c r="N545" s="17"/>
      <c r="O545" s="17"/>
      <c r="P545" s="17"/>
      <c r="Q545" s="17"/>
      <c r="R545" s="17"/>
      <c r="S545" s="17"/>
      <c r="T545" s="17"/>
      <c r="U545" s="17"/>
    </row>
    <row r="546" spans="4:21" x14ac:dyDescent="0.25">
      <c r="D546" s="17"/>
      <c r="E546" s="17"/>
      <c r="F546" s="17"/>
      <c r="G546" s="17"/>
      <c r="H546" s="17"/>
      <c r="I546" s="17"/>
      <c r="J546" s="17"/>
      <c r="K546" s="17"/>
      <c r="L546" s="17"/>
      <c r="M546" s="17"/>
      <c r="N546" s="17"/>
      <c r="O546" s="17"/>
      <c r="P546" s="17"/>
      <c r="Q546" s="17"/>
      <c r="R546" s="17"/>
      <c r="S546" s="17"/>
      <c r="T546" s="17"/>
      <c r="U546" s="17"/>
    </row>
    <row r="547" spans="4:21" x14ac:dyDescent="0.25">
      <c r="D547" s="17"/>
      <c r="E547" s="17"/>
      <c r="F547" s="17"/>
      <c r="G547" s="17"/>
      <c r="H547" s="17"/>
      <c r="I547" s="17"/>
      <c r="J547" s="17"/>
      <c r="K547" s="17"/>
      <c r="L547" s="17"/>
      <c r="M547" s="17"/>
      <c r="N547" s="17"/>
      <c r="O547" s="17"/>
      <c r="P547" s="17"/>
      <c r="Q547" s="17"/>
      <c r="R547" s="17"/>
      <c r="S547" s="17"/>
      <c r="T547" s="17"/>
      <c r="U547" s="17"/>
    </row>
    <row r="548" spans="4:21" x14ac:dyDescent="0.25">
      <c r="D548" s="17"/>
      <c r="E548" s="17"/>
      <c r="F548" s="17"/>
      <c r="G548" s="17"/>
      <c r="H548" s="17"/>
      <c r="I548" s="17"/>
      <c r="J548" s="17"/>
      <c r="K548" s="17"/>
      <c r="L548" s="17"/>
      <c r="M548" s="17"/>
      <c r="N548" s="17"/>
      <c r="O548" s="17"/>
      <c r="P548" s="17"/>
      <c r="Q548" s="17"/>
      <c r="R548" s="17"/>
      <c r="S548" s="17"/>
      <c r="T548" s="17"/>
      <c r="U548" s="17"/>
    </row>
    <row r="549" spans="4:21" x14ac:dyDescent="0.25">
      <c r="D549" s="17"/>
      <c r="E549" s="17"/>
      <c r="F549" s="17"/>
      <c r="G549" s="17"/>
      <c r="H549" s="17"/>
      <c r="I549" s="17"/>
      <c r="J549" s="17"/>
      <c r="K549" s="17"/>
      <c r="L549" s="17"/>
      <c r="M549" s="17"/>
      <c r="N549" s="17"/>
      <c r="O549" s="17"/>
      <c r="P549" s="17"/>
      <c r="Q549" s="17"/>
      <c r="R549" s="17"/>
      <c r="S549" s="17"/>
      <c r="T549" s="17"/>
      <c r="U549" s="17"/>
    </row>
    <row r="550" spans="4:21" x14ac:dyDescent="0.25">
      <c r="D550" s="17"/>
      <c r="E550" s="17"/>
      <c r="F550" s="17"/>
      <c r="G550" s="17"/>
      <c r="H550" s="17"/>
      <c r="I550" s="17"/>
      <c r="J550" s="17"/>
      <c r="K550" s="17"/>
      <c r="L550" s="17"/>
      <c r="M550" s="17"/>
      <c r="N550" s="17"/>
      <c r="O550" s="17"/>
      <c r="P550" s="17"/>
      <c r="Q550" s="17"/>
      <c r="R550" s="17"/>
      <c r="S550" s="17"/>
      <c r="T550" s="17"/>
      <c r="U550" s="17"/>
    </row>
    <row r="551" spans="4:21" x14ac:dyDescent="0.25">
      <c r="D551" s="17"/>
      <c r="E551" s="17"/>
      <c r="F551" s="17"/>
      <c r="G551" s="17"/>
      <c r="H551" s="17"/>
      <c r="I551" s="17"/>
      <c r="J551" s="17"/>
      <c r="K551" s="17"/>
      <c r="L551" s="17"/>
      <c r="M551" s="17"/>
      <c r="N551" s="17"/>
      <c r="O551" s="17"/>
      <c r="P551" s="17"/>
      <c r="Q551" s="17"/>
      <c r="R551" s="17"/>
      <c r="S551" s="17"/>
      <c r="T551" s="17"/>
      <c r="U551" s="17"/>
    </row>
    <row r="552" spans="4:21" x14ac:dyDescent="0.25">
      <c r="D552" s="17"/>
      <c r="E552" s="17"/>
      <c r="F552" s="17"/>
      <c r="G552" s="17"/>
      <c r="H552" s="17"/>
      <c r="I552" s="17"/>
      <c r="J552" s="17"/>
      <c r="K552" s="17"/>
      <c r="L552" s="17"/>
      <c r="M552" s="17"/>
      <c r="N552" s="17"/>
      <c r="O552" s="17"/>
      <c r="P552" s="17"/>
      <c r="Q552" s="17"/>
      <c r="R552" s="17"/>
      <c r="S552" s="17"/>
      <c r="T552" s="17"/>
      <c r="U552" s="17"/>
    </row>
    <row r="553" spans="4:21" x14ac:dyDescent="0.25">
      <c r="D553" s="17"/>
      <c r="E553" s="17"/>
      <c r="F553" s="17"/>
      <c r="G553" s="17"/>
      <c r="H553" s="17"/>
      <c r="I553" s="17"/>
      <c r="J553" s="17"/>
      <c r="K553" s="17"/>
      <c r="L553" s="17"/>
      <c r="M553" s="17"/>
      <c r="N553" s="17"/>
      <c r="O553" s="17"/>
      <c r="P553" s="17"/>
      <c r="Q553" s="17"/>
      <c r="R553" s="17"/>
      <c r="S553" s="17"/>
      <c r="T553" s="17"/>
      <c r="U553" s="17"/>
    </row>
    <row r="554" spans="4:21" x14ac:dyDescent="0.25">
      <c r="D554" s="17"/>
      <c r="E554" s="17"/>
      <c r="F554" s="17"/>
      <c r="G554" s="17"/>
      <c r="H554" s="17"/>
      <c r="I554" s="17"/>
      <c r="J554" s="17"/>
      <c r="K554" s="17"/>
      <c r="L554" s="17"/>
      <c r="M554" s="17"/>
      <c r="N554" s="17"/>
      <c r="O554" s="17"/>
      <c r="P554" s="17"/>
      <c r="Q554" s="17"/>
      <c r="R554" s="17"/>
      <c r="S554" s="17"/>
      <c r="T554" s="17"/>
      <c r="U554" s="17"/>
    </row>
    <row r="555" spans="4:21" x14ac:dyDescent="0.25">
      <c r="D555" s="17"/>
      <c r="E555" s="17"/>
      <c r="F555" s="17"/>
      <c r="G555" s="17"/>
      <c r="H555" s="17"/>
      <c r="I555" s="17"/>
      <c r="J555" s="17"/>
      <c r="K555" s="17"/>
      <c r="L555" s="17"/>
      <c r="M555" s="17"/>
      <c r="N555" s="17"/>
      <c r="O555" s="17"/>
      <c r="P555" s="17"/>
      <c r="Q555" s="17"/>
      <c r="R555" s="17"/>
      <c r="S555" s="17"/>
      <c r="T555" s="17"/>
      <c r="U555" s="17"/>
    </row>
    <row r="556" spans="4:21" x14ac:dyDescent="0.25">
      <c r="D556" s="17"/>
      <c r="E556" s="17"/>
      <c r="F556" s="17"/>
      <c r="G556" s="17"/>
      <c r="H556" s="17"/>
      <c r="I556" s="17"/>
      <c r="J556" s="17"/>
      <c r="K556" s="17"/>
      <c r="L556" s="17"/>
      <c r="M556" s="17"/>
      <c r="N556" s="17"/>
      <c r="O556" s="17"/>
      <c r="P556" s="17"/>
      <c r="Q556" s="17"/>
      <c r="R556" s="17"/>
      <c r="S556" s="17"/>
      <c r="T556" s="17"/>
      <c r="U556" s="17"/>
    </row>
    <row r="557" spans="4:21" x14ac:dyDescent="0.25">
      <c r="D557" s="17"/>
      <c r="E557" s="17"/>
      <c r="F557" s="17"/>
      <c r="G557" s="17"/>
      <c r="H557" s="17"/>
      <c r="I557" s="17"/>
      <c r="J557" s="17"/>
      <c r="K557" s="17"/>
      <c r="L557" s="17"/>
      <c r="M557" s="17"/>
      <c r="N557" s="17"/>
      <c r="O557" s="17"/>
      <c r="P557" s="17"/>
      <c r="Q557" s="17"/>
      <c r="R557" s="17"/>
      <c r="S557" s="17"/>
      <c r="T557" s="17"/>
      <c r="U557" s="17"/>
    </row>
    <row r="558" spans="4:21" x14ac:dyDescent="0.25">
      <c r="D558" s="17"/>
      <c r="E558" s="17"/>
      <c r="F558" s="17"/>
      <c r="G558" s="17"/>
      <c r="H558" s="17"/>
      <c r="I558" s="17"/>
      <c r="J558" s="17"/>
      <c r="K558" s="17"/>
      <c r="L558" s="17"/>
      <c r="M558" s="17"/>
      <c r="N558" s="17"/>
      <c r="O558" s="17"/>
      <c r="P558" s="17"/>
      <c r="Q558" s="17"/>
      <c r="R558" s="17"/>
      <c r="S558" s="17"/>
      <c r="T558" s="17"/>
      <c r="U558" s="17"/>
    </row>
    <row r="559" spans="4:21" x14ac:dyDescent="0.25">
      <c r="D559" s="17"/>
      <c r="E559" s="17"/>
      <c r="F559" s="17"/>
      <c r="G559" s="17"/>
      <c r="H559" s="17"/>
      <c r="I559" s="17"/>
      <c r="J559" s="17"/>
      <c r="K559" s="17"/>
      <c r="L559" s="17"/>
      <c r="M559" s="17"/>
      <c r="N559" s="17"/>
      <c r="O559" s="17"/>
      <c r="P559" s="17"/>
      <c r="Q559" s="17"/>
      <c r="R559" s="17"/>
      <c r="S559" s="17"/>
      <c r="T559" s="17"/>
      <c r="U559" s="17"/>
    </row>
    <row r="560" spans="4:21" x14ac:dyDescent="0.25">
      <c r="D560" s="17"/>
      <c r="E560" s="17"/>
      <c r="F560" s="17"/>
      <c r="G560" s="17"/>
      <c r="H560" s="17"/>
      <c r="I560" s="17"/>
      <c r="J560" s="17"/>
      <c r="K560" s="17"/>
      <c r="L560" s="17"/>
      <c r="M560" s="17"/>
      <c r="N560" s="17"/>
      <c r="O560" s="17"/>
      <c r="P560" s="17"/>
      <c r="Q560" s="17"/>
      <c r="R560" s="17"/>
      <c r="S560" s="17"/>
      <c r="T560" s="17"/>
      <c r="U560" s="17"/>
    </row>
    <row r="561" spans="4:21" x14ac:dyDescent="0.25">
      <c r="D561" s="17"/>
      <c r="E561" s="17"/>
      <c r="F561" s="17"/>
      <c r="G561" s="17"/>
      <c r="H561" s="17"/>
      <c r="I561" s="17"/>
      <c r="J561" s="17"/>
      <c r="K561" s="17"/>
      <c r="L561" s="17"/>
      <c r="M561" s="17"/>
      <c r="N561" s="17"/>
      <c r="O561" s="17"/>
      <c r="P561" s="17"/>
      <c r="Q561" s="17"/>
      <c r="R561" s="17"/>
      <c r="S561" s="17"/>
      <c r="T561" s="17"/>
      <c r="U561" s="17"/>
    </row>
    <row r="562" spans="4:21" x14ac:dyDescent="0.25">
      <c r="D562" s="17"/>
      <c r="E562" s="17"/>
      <c r="F562" s="17"/>
      <c r="G562" s="17"/>
      <c r="H562" s="17"/>
      <c r="I562" s="17"/>
      <c r="J562" s="17"/>
      <c r="K562" s="17"/>
      <c r="L562" s="17"/>
      <c r="M562" s="17"/>
      <c r="N562" s="17"/>
      <c r="O562" s="17"/>
      <c r="P562" s="17"/>
      <c r="Q562" s="17"/>
      <c r="R562" s="17"/>
      <c r="S562" s="17"/>
      <c r="T562" s="17"/>
      <c r="U562" s="17"/>
    </row>
    <row r="563" spans="4:21" x14ac:dyDescent="0.25">
      <c r="D563" s="17"/>
      <c r="E563" s="17"/>
      <c r="F563" s="17"/>
      <c r="G563" s="17"/>
      <c r="H563" s="17"/>
      <c r="I563" s="17"/>
      <c r="J563" s="17"/>
      <c r="K563" s="17"/>
      <c r="L563" s="17"/>
      <c r="M563" s="17"/>
      <c r="N563" s="17"/>
      <c r="O563" s="17"/>
      <c r="P563" s="17"/>
      <c r="Q563" s="17"/>
      <c r="R563" s="17"/>
      <c r="S563" s="17"/>
      <c r="T563" s="17"/>
      <c r="U563" s="17"/>
    </row>
    <row r="564" spans="4:21" x14ac:dyDescent="0.25">
      <c r="D564" s="17"/>
      <c r="E564" s="17"/>
      <c r="F564" s="17"/>
      <c r="G564" s="17"/>
      <c r="H564" s="17"/>
      <c r="I564" s="17"/>
      <c r="J564" s="17"/>
      <c r="K564" s="17"/>
      <c r="L564" s="17"/>
      <c r="M564" s="17"/>
      <c r="N564" s="17"/>
      <c r="O564" s="17"/>
      <c r="P564" s="17"/>
      <c r="Q564" s="17"/>
      <c r="R564" s="17"/>
      <c r="S564" s="17"/>
      <c r="T564" s="17"/>
      <c r="U564" s="17"/>
    </row>
    <row r="565" spans="4:21" x14ac:dyDescent="0.25">
      <c r="D565" s="17"/>
      <c r="E565" s="17"/>
      <c r="F565" s="17"/>
      <c r="G565" s="17"/>
      <c r="H565" s="17"/>
      <c r="I565" s="17"/>
      <c r="J565" s="17"/>
      <c r="K565" s="17"/>
      <c r="L565" s="17"/>
      <c r="M565" s="17"/>
      <c r="N565" s="17"/>
      <c r="O565" s="17"/>
      <c r="P565" s="17"/>
      <c r="Q565" s="17"/>
      <c r="R565" s="17"/>
      <c r="S565" s="17"/>
      <c r="T565" s="17"/>
      <c r="U565" s="17"/>
    </row>
    <row r="566" spans="4:21" x14ac:dyDescent="0.25">
      <c r="D566" s="17"/>
      <c r="E566" s="17"/>
      <c r="F566" s="17"/>
      <c r="G566" s="17"/>
      <c r="H566" s="17"/>
      <c r="I566" s="17"/>
      <c r="J566" s="17"/>
      <c r="K566" s="17"/>
      <c r="L566" s="17"/>
      <c r="M566" s="17"/>
      <c r="N566" s="17"/>
      <c r="O566" s="17"/>
      <c r="P566" s="17"/>
      <c r="Q566" s="17"/>
      <c r="R566" s="17"/>
      <c r="S566" s="17"/>
      <c r="T566" s="17"/>
      <c r="U566" s="17"/>
    </row>
    <row r="567" spans="4:21" x14ac:dyDescent="0.25">
      <c r="D567" s="17"/>
      <c r="E567" s="17"/>
      <c r="F567" s="17"/>
      <c r="G567" s="17"/>
      <c r="H567" s="17"/>
      <c r="I567" s="17"/>
      <c r="J567" s="17"/>
      <c r="K567" s="17"/>
      <c r="L567" s="17"/>
      <c r="M567" s="17"/>
      <c r="N567" s="17"/>
      <c r="O567" s="17"/>
      <c r="P567" s="17"/>
      <c r="Q567" s="17"/>
      <c r="R567" s="17"/>
      <c r="S567" s="17"/>
      <c r="T567" s="17"/>
      <c r="U567" s="17"/>
    </row>
    <row r="568" spans="4:21" x14ac:dyDescent="0.25">
      <c r="D568" s="17"/>
      <c r="E568" s="17"/>
      <c r="F568" s="17"/>
      <c r="G568" s="17"/>
      <c r="H568" s="17"/>
      <c r="I568" s="17"/>
      <c r="J568" s="17"/>
      <c r="K568" s="17"/>
      <c r="L568" s="17"/>
      <c r="M568" s="17"/>
      <c r="N568" s="17"/>
      <c r="O568" s="17"/>
      <c r="P568" s="17"/>
      <c r="Q568" s="17"/>
      <c r="R568" s="17"/>
      <c r="S568" s="17"/>
      <c r="T568" s="17"/>
      <c r="U568" s="17"/>
    </row>
    <row r="569" spans="4:21" x14ac:dyDescent="0.25">
      <c r="D569" s="17"/>
      <c r="E569" s="17"/>
      <c r="F569" s="17"/>
      <c r="G569" s="17"/>
      <c r="H569" s="17"/>
      <c r="I569" s="17"/>
      <c r="J569" s="17"/>
      <c r="K569" s="17"/>
      <c r="L569" s="17"/>
      <c r="M569" s="17"/>
      <c r="N569" s="17"/>
      <c r="O569" s="17"/>
      <c r="P569" s="17"/>
      <c r="Q569" s="17"/>
      <c r="R569" s="17"/>
      <c r="S569" s="17"/>
      <c r="T569" s="17"/>
      <c r="U569" s="17"/>
    </row>
    <row r="570" spans="4:21" x14ac:dyDescent="0.25">
      <c r="D570" s="17"/>
      <c r="E570" s="17"/>
      <c r="F570" s="17"/>
      <c r="G570" s="17"/>
      <c r="H570" s="17"/>
      <c r="I570" s="17"/>
      <c r="J570" s="17"/>
      <c r="K570" s="17"/>
      <c r="L570" s="17"/>
      <c r="M570" s="17"/>
      <c r="N570" s="17"/>
      <c r="O570" s="17"/>
      <c r="P570" s="17"/>
      <c r="Q570" s="17"/>
      <c r="R570" s="17"/>
      <c r="S570" s="17"/>
      <c r="T570" s="17"/>
      <c r="U570" s="17"/>
    </row>
    <row r="571" spans="4:21" x14ac:dyDescent="0.25">
      <c r="D571" s="17"/>
      <c r="E571" s="17"/>
      <c r="F571" s="17"/>
      <c r="G571" s="17"/>
      <c r="H571" s="17"/>
      <c r="I571" s="17"/>
      <c r="J571" s="17"/>
      <c r="K571" s="17"/>
      <c r="L571" s="17"/>
      <c r="M571" s="17"/>
      <c r="N571" s="17"/>
      <c r="O571" s="17"/>
      <c r="P571" s="17"/>
      <c r="Q571" s="17"/>
      <c r="R571" s="17"/>
      <c r="S571" s="17"/>
      <c r="T571" s="17"/>
      <c r="U571" s="17"/>
    </row>
    <row r="572" spans="4:21" x14ac:dyDescent="0.25">
      <c r="D572" s="17"/>
      <c r="E572" s="17"/>
      <c r="F572" s="17"/>
      <c r="G572" s="17"/>
      <c r="H572" s="17"/>
      <c r="I572" s="17"/>
      <c r="J572" s="17"/>
      <c r="K572" s="17"/>
      <c r="L572" s="17"/>
      <c r="M572" s="17"/>
      <c r="N572" s="17"/>
      <c r="O572" s="17"/>
      <c r="P572" s="17"/>
      <c r="Q572" s="17"/>
      <c r="R572" s="17"/>
      <c r="S572" s="17"/>
      <c r="T572" s="17"/>
      <c r="U572" s="17"/>
    </row>
    <row r="573" spans="4:21" x14ac:dyDescent="0.25">
      <c r="D573" s="17"/>
      <c r="E573" s="17"/>
      <c r="F573" s="17"/>
      <c r="G573" s="17"/>
      <c r="H573" s="17"/>
      <c r="I573" s="17"/>
      <c r="J573" s="17"/>
      <c r="K573" s="17"/>
      <c r="L573" s="17"/>
      <c r="M573" s="17"/>
      <c r="N573" s="17"/>
      <c r="O573" s="17"/>
      <c r="P573" s="17"/>
      <c r="Q573" s="17"/>
      <c r="R573" s="17"/>
      <c r="S573" s="17"/>
      <c r="T573" s="17"/>
      <c r="U573" s="17"/>
    </row>
    <row r="574" spans="4:21" x14ac:dyDescent="0.25">
      <c r="D574" s="17"/>
      <c r="E574" s="17"/>
      <c r="F574" s="17"/>
      <c r="G574" s="17"/>
      <c r="H574" s="17"/>
      <c r="I574" s="17"/>
      <c r="J574" s="17"/>
      <c r="K574" s="17"/>
      <c r="L574" s="17"/>
      <c r="M574" s="17"/>
      <c r="N574" s="17"/>
      <c r="O574" s="17"/>
      <c r="P574" s="17"/>
      <c r="Q574" s="17"/>
      <c r="R574" s="17"/>
      <c r="S574" s="17"/>
      <c r="T574" s="17"/>
      <c r="U574" s="17"/>
    </row>
    <row r="575" spans="4:21" x14ac:dyDescent="0.25">
      <c r="D575" s="17"/>
      <c r="E575" s="17"/>
      <c r="F575" s="17"/>
      <c r="G575" s="17"/>
      <c r="H575" s="17"/>
      <c r="I575" s="17"/>
      <c r="J575" s="17"/>
      <c r="K575" s="17"/>
      <c r="L575" s="17"/>
      <c r="M575" s="17"/>
      <c r="N575" s="17"/>
      <c r="O575" s="17"/>
      <c r="P575" s="17"/>
      <c r="Q575" s="17"/>
      <c r="R575" s="17"/>
      <c r="S575" s="17"/>
      <c r="T575" s="17"/>
      <c r="U575" s="17"/>
    </row>
    <row r="576" spans="4:21" x14ac:dyDescent="0.25">
      <c r="D576" s="17"/>
      <c r="E576" s="17"/>
      <c r="F576" s="17"/>
      <c r="G576" s="17"/>
      <c r="H576" s="17"/>
      <c r="I576" s="17"/>
      <c r="J576" s="17"/>
      <c r="K576" s="17"/>
      <c r="L576" s="17"/>
      <c r="M576" s="17"/>
      <c r="N576" s="17"/>
      <c r="O576" s="17"/>
      <c r="P576" s="17"/>
      <c r="Q576" s="17"/>
      <c r="R576" s="17"/>
      <c r="S576" s="17"/>
      <c r="T576" s="17"/>
      <c r="U576" s="17"/>
    </row>
    <row r="577" spans="4:21" x14ac:dyDescent="0.25">
      <c r="D577" s="17"/>
      <c r="E577" s="17"/>
      <c r="F577" s="17"/>
      <c r="G577" s="17"/>
      <c r="H577" s="17"/>
      <c r="I577" s="17"/>
      <c r="J577" s="17"/>
      <c r="K577" s="17"/>
      <c r="L577" s="17"/>
      <c r="M577" s="17"/>
      <c r="N577" s="17"/>
      <c r="O577" s="17"/>
      <c r="P577" s="17"/>
      <c r="Q577" s="17"/>
      <c r="R577" s="17"/>
      <c r="S577" s="17"/>
      <c r="T577" s="17"/>
      <c r="U577" s="17"/>
    </row>
    <row r="578" spans="4:21" x14ac:dyDescent="0.25">
      <c r="D578" s="17"/>
      <c r="E578" s="17"/>
      <c r="F578" s="17"/>
      <c r="G578" s="17"/>
      <c r="H578" s="17"/>
      <c r="I578" s="17"/>
      <c r="J578" s="17"/>
      <c r="K578" s="17"/>
      <c r="L578" s="17"/>
      <c r="M578" s="17"/>
      <c r="N578" s="17"/>
      <c r="O578" s="17"/>
      <c r="P578" s="17"/>
      <c r="Q578" s="17"/>
      <c r="R578" s="17"/>
      <c r="S578" s="17"/>
      <c r="T578" s="17"/>
      <c r="U578" s="17"/>
    </row>
    <row r="579" spans="4:21" x14ac:dyDescent="0.25">
      <c r="D579" s="17"/>
      <c r="E579" s="17"/>
      <c r="F579" s="17"/>
      <c r="G579" s="17"/>
      <c r="H579" s="17"/>
      <c r="I579" s="17"/>
      <c r="J579" s="17"/>
      <c r="K579" s="17"/>
      <c r="L579" s="17"/>
      <c r="M579" s="17"/>
      <c r="N579" s="17"/>
      <c r="O579" s="17"/>
      <c r="P579" s="17"/>
      <c r="Q579" s="17"/>
      <c r="R579" s="17"/>
      <c r="S579" s="17"/>
      <c r="T579" s="17"/>
      <c r="U579" s="17"/>
    </row>
    <row r="580" spans="4:21" x14ac:dyDescent="0.25">
      <c r="D580" s="17"/>
      <c r="E580" s="17"/>
      <c r="F580" s="17"/>
      <c r="G580" s="17"/>
      <c r="H580" s="17"/>
      <c r="I580" s="17"/>
      <c r="J580" s="17"/>
      <c r="K580" s="17"/>
      <c r="L580" s="17"/>
      <c r="M580" s="17"/>
      <c r="N580" s="17"/>
      <c r="O580" s="17"/>
      <c r="P580" s="17"/>
      <c r="Q580" s="17"/>
      <c r="R580" s="17"/>
      <c r="S580" s="17"/>
      <c r="T580" s="17"/>
      <c r="U580" s="17"/>
    </row>
    <row r="581" spans="4:21" x14ac:dyDescent="0.25">
      <c r="D581" s="17"/>
      <c r="E581" s="17"/>
      <c r="F581" s="17"/>
      <c r="G581" s="17"/>
      <c r="H581" s="17"/>
      <c r="I581" s="17"/>
      <c r="J581" s="17"/>
      <c r="K581" s="17"/>
      <c r="L581" s="17"/>
      <c r="M581" s="17"/>
      <c r="N581" s="17"/>
      <c r="O581" s="17"/>
      <c r="P581" s="17"/>
      <c r="Q581" s="17"/>
      <c r="R581" s="17"/>
      <c r="S581" s="17"/>
      <c r="T581" s="17"/>
      <c r="U581" s="17"/>
    </row>
    <row r="582" spans="4:21" x14ac:dyDescent="0.25">
      <c r="D582" s="17"/>
      <c r="E582" s="17"/>
      <c r="F582" s="17"/>
      <c r="G582" s="17"/>
      <c r="H582" s="17"/>
      <c r="I582" s="17"/>
      <c r="J582" s="17"/>
      <c r="K582" s="17"/>
      <c r="L582" s="17"/>
      <c r="M582" s="17"/>
      <c r="N582" s="17"/>
      <c r="O582" s="17"/>
      <c r="P582" s="17"/>
      <c r="Q582" s="17"/>
      <c r="R582" s="17"/>
      <c r="S582" s="17"/>
      <c r="T582" s="17"/>
      <c r="U582" s="17"/>
    </row>
  </sheetData>
  <mergeCells count="36">
    <mergeCell ref="A114:B114"/>
    <mergeCell ref="A115:B115"/>
    <mergeCell ref="A116:B116"/>
    <mergeCell ref="A118:B118"/>
    <mergeCell ref="A121:B121"/>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25:B125"/>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7C6F1"/>
  </sheetPr>
  <dimension ref="A1:AI60"/>
  <sheetViews>
    <sheetView showGridLines="0" workbookViewId="0">
      <pane xSplit="1" ySplit="4" topLeftCell="B5" activePane="bottomRight" state="frozen"/>
      <selection pane="topRight" activeCell="B1" sqref="B1"/>
      <selection pane="bottomLeft" activeCell="A5" sqref="A5"/>
      <selection pane="bottomRight" activeCell="C28" sqref="C28:D28"/>
    </sheetView>
  </sheetViews>
  <sheetFormatPr defaultColWidth="9.140625" defaultRowHeight="15" x14ac:dyDescent="0.25"/>
  <cols>
    <col min="1" max="1" width="37.85546875" style="71" customWidth="1"/>
    <col min="2" max="2" width="7.42578125" style="223" customWidth="1"/>
    <col min="3" max="3" width="10" style="1" bestFit="1" customWidth="1"/>
    <col min="4" max="35" width="9.140625" style="1"/>
    <col min="36" max="16384" width="9.140625" style="70"/>
  </cols>
  <sheetData>
    <row r="1" spans="1:35" ht="18.75" x14ac:dyDescent="0.25">
      <c r="A1" s="286" t="s">
        <v>183</v>
      </c>
      <c r="H1" s="287" t="s">
        <v>184</v>
      </c>
    </row>
    <row r="2" spans="1:35" ht="8.25" customHeight="1" x14ac:dyDescent="0.25"/>
    <row r="3" spans="1:35" s="228" customFormat="1" ht="23.25" customHeight="1" x14ac:dyDescent="0.25">
      <c r="A3" s="224"/>
      <c r="B3" s="225"/>
      <c r="C3" s="288">
        <f>'2. Tulud-kulud projektiga'!D3</f>
        <v>2023</v>
      </c>
      <c r="D3" s="288">
        <f>C3+1</f>
        <v>2024</v>
      </c>
      <c r="E3" s="288">
        <f t="shared" ref="E3:O3" si="0">D3+1</f>
        <v>2025</v>
      </c>
      <c r="F3" s="288">
        <f t="shared" si="0"/>
        <v>2026</v>
      </c>
      <c r="G3" s="288">
        <f t="shared" si="0"/>
        <v>2027</v>
      </c>
      <c r="H3" s="288">
        <f t="shared" si="0"/>
        <v>2028</v>
      </c>
      <c r="I3" s="288">
        <f t="shared" si="0"/>
        <v>2029</v>
      </c>
      <c r="J3" s="288">
        <f t="shared" si="0"/>
        <v>2030</v>
      </c>
      <c r="K3" s="288">
        <f t="shared" si="0"/>
        <v>2031</v>
      </c>
      <c r="L3" s="288">
        <f t="shared" si="0"/>
        <v>2032</v>
      </c>
      <c r="M3" s="288">
        <f t="shared" si="0"/>
        <v>2033</v>
      </c>
      <c r="N3" s="288">
        <f t="shared" si="0"/>
        <v>2034</v>
      </c>
      <c r="O3" s="288">
        <f t="shared" si="0"/>
        <v>2035</v>
      </c>
      <c r="P3" s="288">
        <f t="shared" ref="P3" si="1">O3+1</f>
        <v>2036</v>
      </c>
      <c r="Q3" s="288">
        <f t="shared" ref="Q3" si="2">P3+1</f>
        <v>2037</v>
      </c>
      <c r="R3" s="289"/>
      <c r="S3" s="227"/>
      <c r="T3" s="227"/>
      <c r="U3" s="227"/>
      <c r="V3" s="227"/>
      <c r="W3" s="227"/>
      <c r="X3" s="227"/>
      <c r="Y3" s="227"/>
      <c r="Z3" s="227"/>
      <c r="AA3" s="227"/>
      <c r="AB3" s="227"/>
      <c r="AC3" s="227"/>
      <c r="AD3" s="227"/>
      <c r="AE3" s="227"/>
      <c r="AF3" s="227"/>
      <c r="AG3" s="227"/>
      <c r="AH3" s="227"/>
      <c r="AI3" s="227"/>
    </row>
    <row r="4" spans="1:35" ht="4.5" customHeight="1" x14ac:dyDescent="0.25">
      <c r="A4" s="229"/>
      <c r="B4" s="230"/>
      <c r="C4" s="290"/>
      <c r="D4" s="290"/>
      <c r="E4" s="290"/>
      <c r="F4" s="290"/>
      <c r="G4" s="290"/>
      <c r="H4" s="290"/>
      <c r="I4" s="290"/>
      <c r="J4" s="290"/>
      <c r="K4" s="290"/>
      <c r="L4" s="290"/>
      <c r="M4" s="290"/>
      <c r="N4" s="290"/>
      <c r="O4" s="290"/>
      <c r="P4" s="290"/>
      <c r="Q4" s="291"/>
      <c r="R4" s="292"/>
    </row>
    <row r="5" spans="1:35" ht="20.25" customHeight="1" x14ac:dyDescent="0.25">
      <c r="A5" s="293" t="s">
        <v>185</v>
      </c>
      <c r="B5" s="294" t="s">
        <v>2</v>
      </c>
      <c r="C5" s="72"/>
      <c r="D5" s="72"/>
      <c r="E5" s="72"/>
      <c r="F5" s="72"/>
      <c r="G5" s="72"/>
      <c r="H5" s="72"/>
      <c r="I5" s="72"/>
      <c r="J5" s="72"/>
      <c r="K5" s="72"/>
      <c r="L5" s="72"/>
      <c r="M5" s="72"/>
      <c r="N5" s="72"/>
      <c r="O5" s="72"/>
      <c r="P5" s="72"/>
      <c r="Q5" s="72"/>
    </row>
    <row r="6" spans="1:35" ht="4.5" customHeight="1" x14ac:dyDescent="0.25">
      <c r="A6" s="231"/>
      <c r="B6" s="230"/>
      <c r="C6" s="74"/>
      <c r="D6" s="74"/>
      <c r="E6" s="74"/>
      <c r="F6" s="74"/>
      <c r="G6" s="74"/>
      <c r="H6" s="74"/>
      <c r="I6" s="74"/>
      <c r="J6" s="74"/>
      <c r="K6" s="74"/>
      <c r="L6" s="74"/>
      <c r="M6" s="74"/>
      <c r="N6" s="74"/>
      <c r="O6" s="74"/>
      <c r="P6" s="74"/>
      <c r="Q6" s="134"/>
    </row>
    <row r="7" spans="1:35" s="235" customFormat="1" ht="16.5" customHeight="1" x14ac:dyDescent="0.25">
      <c r="A7" s="295" t="s">
        <v>186</v>
      </c>
      <c r="B7" s="296" t="s">
        <v>3</v>
      </c>
      <c r="C7" s="297">
        <f>'4. Lisanduvad tulud-kulud'!D53</f>
        <v>0</v>
      </c>
      <c r="D7" s="297">
        <f>'4. Lisanduvad tulud-kulud'!E53</f>
        <v>0</v>
      </c>
      <c r="E7" s="297">
        <f>'4. Lisanduvad tulud-kulud'!F53</f>
        <v>84375</v>
      </c>
      <c r="F7" s="297">
        <f>'4. Lisanduvad tulud-kulud'!G53</f>
        <v>112500</v>
      </c>
      <c r="G7" s="297">
        <f>'4. Lisanduvad tulud-kulud'!H53</f>
        <v>146250</v>
      </c>
      <c r="H7" s="297">
        <f>'4. Lisanduvad tulud-kulud'!I53</f>
        <v>168750</v>
      </c>
      <c r="I7" s="297">
        <f>'4. Lisanduvad tulud-kulud'!J53</f>
        <v>168750</v>
      </c>
      <c r="J7" s="297">
        <f>'4. Lisanduvad tulud-kulud'!K53</f>
        <v>168750</v>
      </c>
      <c r="K7" s="297">
        <f>'4. Lisanduvad tulud-kulud'!L53</f>
        <v>168750</v>
      </c>
      <c r="L7" s="297">
        <f>'4. Lisanduvad tulud-kulud'!M53</f>
        <v>168750</v>
      </c>
      <c r="M7" s="297">
        <f>'4. Lisanduvad tulud-kulud'!N53</f>
        <v>168750</v>
      </c>
      <c r="N7" s="297">
        <f>'4. Lisanduvad tulud-kulud'!O53</f>
        <v>168750</v>
      </c>
      <c r="O7" s="297">
        <f>'4. Lisanduvad tulud-kulud'!P53</f>
        <v>168750</v>
      </c>
      <c r="P7" s="297">
        <f>'4. Lisanduvad tulud-kulud'!Q53</f>
        <v>168750</v>
      </c>
      <c r="Q7" s="297">
        <f>'4. Lisanduvad tulud-kulud'!R53</f>
        <v>168750</v>
      </c>
    </row>
    <row r="8" spans="1:35" s="235" customFormat="1" ht="16.5" customHeight="1" x14ac:dyDescent="0.25">
      <c r="A8" s="298" t="s">
        <v>187</v>
      </c>
      <c r="B8" s="296" t="s">
        <v>3</v>
      </c>
      <c r="C8" s="299"/>
      <c r="D8" s="299"/>
      <c r="E8" s="299"/>
      <c r="F8" s="299"/>
      <c r="G8" s="299"/>
      <c r="H8" s="299"/>
      <c r="I8" s="299"/>
      <c r="J8" s="299"/>
      <c r="K8" s="299"/>
      <c r="L8" s="299"/>
      <c r="M8" s="299"/>
      <c r="N8" s="299"/>
      <c r="O8" s="299"/>
      <c r="P8" s="299"/>
      <c r="Q8" s="297">
        <f>'8. Jääkväärtus'!Q14</f>
        <v>0</v>
      </c>
    </row>
    <row r="9" spans="1:35" ht="16.5" hidden="1" customHeight="1" x14ac:dyDescent="0.25">
      <c r="A9" s="232"/>
      <c r="B9" s="233" t="s">
        <v>3</v>
      </c>
      <c r="C9" s="11"/>
      <c r="D9" s="11"/>
      <c r="E9" s="11"/>
      <c r="F9" s="11"/>
      <c r="G9" s="11"/>
      <c r="H9" s="11"/>
      <c r="I9" s="11"/>
      <c r="J9" s="11"/>
      <c r="K9" s="11"/>
      <c r="L9" s="11"/>
      <c r="M9" s="11"/>
      <c r="N9" s="11"/>
      <c r="O9" s="11"/>
      <c r="P9" s="11"/>
      <c r="Q9" s="11"/>
    </row>
    <row r="10" spans="1:35" ht="4.5" customHeight="1" x14ac:dyDescent="0.25">
      <c r="A10" s="229"/>
      <c r="B10" s="237"/>
      <c r="C10" s="18"/>
      <c r="D10" s="18"/>
      <c r="E10" s="18"/>
      <c r="F10" s="18"/>
      <c r="G10" s="18"/>
      <c r="H10" s="18"/>
      <c r="I10" s="18"/>
      <c r="J10" s="18"/>
      <c r="K10" s="18"/>
      <c r="L10" s="18"/>
      <c r="M10" s="18"/>
      <c r="N10" s="18"/>
      <c r="O10" s="18"/>
      <c r="P10" s="18"/>
      <c r="Q10" s="19"/>
    </row>
    <row r="11" spans="1:35" s="241" customFormat="1" ht="22.5" customHeight="1" x14ac:dyDescent="0.25">
      <c r="A11" s="300" t="s">
        <v>188</v>
      </c>
      <c r="B11" s="301" t="s">
        <v>3</v>
      </c>
      <c r="C11" s="302">
        <f t="shared" ref="C11:Q11" si="3">SUM(C7:C9)</f>
        <v>0</v>
      </c>
      <c r="D11" s="302">
        <f t="shared" si="3"/>
        <v>0</v>
      </c>
      <c r="E11" s="302">
        <f t="shared" si="3"/>
        <v>84375</v>
      </c>
      <c r="F11" s="302">
        <f t="shared" si="3"/>
        <v>112500</v>
      </c>
      <c r="G11" s="302">
        <f t="shared" si="3"/>
        <v>146250</v>
      </c>
      <c r="H11" s="302">
        <f t="shared" si="3"/>
        <v>168750</v>
      </c>
      <c r="I11" s="302">
        <f t="shared" si="3"/>
        <v>168750</v>
      </c>
      <c r="J11" s="302">
        <f t="shared" si="3"/>
        <v>168750</v>
      </c>
      <c r="K11" s="302">
        <f t="shared" si="3"/>
        <v>168750</v>
      </c>
      <c r="L11" s="302">
        <f t="shared" si="3"/>
        <v>168750</v>
      </c>
      <c r="M11" s="302">
        <f t="shared" si="3"/>
        <v>168750</v>
      </c>
      <c r="N11" s="302">
        <f t="shared" si="3"/>
        <v>168750</v>
      </c>
      <c r="O11" s="302">
        <f t="shared" si="3"/>
        <v>168750</v>
      </c>
      <c r="P11" s="302">
        <f t="shared" si="3"/>
        <v>168750</v>
      </c>
      <c r="Q11" s="302">
        <f t="shared" si="3"/>
        <v>168750</v>
      </c>
      <c r="R11" s="3"/>
      <c r="S11" s="3"/>
      <c r="T11" s="3"/>
      <c r="U11" s="3"/>
      <c r="V11" s="3"/>
      <c r="W11" s="3"/>
      <c r="X11" s="3"/>
      <c r="Y11" s="3"/>
      <c r="Z11" s="3"/>
      <c r="AA11" s="3"/>
      <c r="AB11" s="3"/>
      <c r="AC11" s="3"/>
      <c r="AD11" s="3"/>
      <c r="AE11" s="3"/>
      <c r="AF11" s="3"/>
      <c r="AG11" s="3"/>
      <c r="AH11" s="3"/>
      <c r="AI11" s="3"/>
    </row>
    <row r="12" spans="1:35" s="241" customFormat="1" ht="4.5" customHeight="1" x14ac:dyDescent="0.25">
      <c r="A12" s="242"/>
      <c r="B12" s="237"/>
      <c r="C12" s="243"/>
      <c r="D12" s="243"/>
      <c r="E12" s="243"/>
      <c r="F12" s="243"/>
      <c r="G12" s="243"/>
      <c r="H12" s="243"/>
      <c r="I12" s="243"/>
      <c r="J12" s="243"/>
      <c r="K12" s="243"/>
      <c r="L12" s="243"/>
      <c r="M12" s="243"/>
      <c r="N12" s="243"/>
      <c r="O12" s="243"/>
      <c r="P12" s="243"/>
      <c r="Q12" s="244"/>
      <c r="R12" s="3"/>
      <c r="S12" s="3"/>
      <c r="T12" s="3"/>
      <c r="U12" s="3"/>
      <c r="V12" s="3"/>
      <c r="W12" s="3"/>
      <c r="X12" s="3"/>
      <c r="Y12" s="3"/>
      <c r="Z12" s="3"/>
      <c r="AA12" s="3"/>
      <c r="AB12" s="3"/>
      <c r="AC12" s="3"/>
      <c r="AD12" s="3"/>
      <c r="AE12" s="3"/>
      <c r="AF12" s="3"/>
      <c r="AG12" s="3"/>
      <c r="AH12" s="3"/>
      <c r="AI12" s="3"/>
    </row>
    <row r="13" spans="1:35" ht="20.25" customHeight="1" x14ac:dyDescent="0.25">
      <c r="A13" s="245"/>
      <c r="B13" s="246"/>
      <c r="C13" s="247"/>
      <c r="D13" s="247"/>
      <c r="E13" s="247"/>
      <c r="F13" s="247"/>
      <c r="G13" s="247"/>
      <c r="H13" s="247"/>
      <c r="I13" s="247"/>
      <c r="J13" s="247"/>
      <c r="K13" s="247"/>
      <c r="L13" s="247"/>
      <c r="M13" s="247"/>
      <c r="N13" s="247"/>
      <c r="O13" s="247"/>
      <c r="P13" s="247"/>
      <c r="Q13" s="247"/>
    </row>
    <row r="14" spans="1:35" ht="20.25" customHeight="1" x14ac:dyDescent="0.25">
      <c r="A14" s="293" t="s">
        <v>189</v>
      </c>
      <c r="B14" s="248"/>
      <c r="C14" s="11"/>
      <c r="D14" s="11"/>
      <c r="E14" s="11"/>
      <c r="F14" s="11"/>
      <c r="G14" s="11"/>
      <c r="H14" s="11"/>
      <c r="I14" s="11"/>
      <c r="J14" s="11"/>
      <c r="K14" s="11"/>
      <c r="L14" s="11"/>
      <c r="M14" s="11"/>
      <c r="N14" s="11"/>
      <c r="O14" s="11"/>
      <c r="P14" s="11"/>
      <c r="Q14" s="11"/>
    </row>
    <row r="15" spans="1:35" ht="4.5" customHeight="1" x14ac:dyDescent="0.25">
      <c r="A15" s="231"/>
      <c r="B15" s="237"/>
      <c r="C15" s="18"/>
      <c r="D15" s="18"/>
      <c r="E15" s="18"/>
      <c r="F15" s="18"/>
      <c r="G15" s="18"/>
      <c r="H15" s="18"/>
      <c r="I15" s="18"/>
      <c r="J15" s="18"/>
      <c r="K15" s="18"/>
      <c r="L15" s="18"/>
      <c r="M15" s="18"/>
      <c r="N15" s="18"/>
      <c r="O15" s="18"/>
      <c r="P15" s="18"/>
      <c r="Q15" s="19"/>
    </row>
    <row r="16" spans="1:35" ht="16.5" customHeight="1" x14ac:dyDescent="0.25">
      <c r="A16" s="298" t="s">
        <v>190</v>
      </c>
      <c r="B16" s="296" t="s">
        <v>3</v>
      </c>
      <c r="C16" s="297">
        <f>'4. Lisanduvad tulud-kulud'!D118</f>
        <v>0</v>
      </c>
      <c r="D16" s="297">
        <f>'4. Lisanduvad tulud-kulud'!E118</f>
        <v>0</v>
      </c>
      <c r="E16" s="297">
        <f>'4. Lisanduvad tulud-kulud'!F118</f>
        <v>85168.676959999997</v>
      </c>
      <c r="F16" s="297">
        <f>'4. Lisanduvad tulud-kulud'!G118</f>
        <v>113452.17695999998</v>
      </c>
      <c r="G16" s="297">
        <f>'4. Lisanduvad tulud-kulud'!H118</f>
        <v>147145.77695999999</v>
      </c>
      <c r="H16" s="297">
        <f>'4. Lisanduvad tulud-kulud'!I118</f>
        <v>169875.77695999999</v>
      </c>
      <c r="I16" s="297">
        <f>'4. Lisanduvad tulud-kulud'!J118</f>
        <v>169875.77695999999</v>
      </c>
      <c r="J16" s="297">
        <f>'4. Lisanduvad tulud-kulud'!K118</f>
        <v>169875.77695999999</v>
      </c>
      <c r="K16" s="297">
        <f>'4. Lisanduvad tulud-kulud'!L118</f>
        <v>169875.77695999999</v>
      </c>
      <c r="L16" s="297">
        <f>'4. Lisanduvad tulud-kulud'!M118</f>
        <v>169875.77695999999</v>
      </c>
      <c r="M16" s="297">
        <f>'4. Lisanduvad tulud-kulud'!N118</f>
        <v>169875.77695999999</v>
      </c>
      <c r="N16" s="297">
        <f>'4. Lisanduvad tulud-kulud'!O118</f>
        <v>169875.77695999999</v>
      </c>
      <c r="O16" s="297">
        <f>'4. Lisanduvad tulud-kulud'!P118</f>
        <v>169875.77695999999</v>
      </c>
      <c r="P16" s="297">
        <f>'4. Lisanduvad tulud-kulud'!Q118</f>
        <v>169875.77695999999</v>
      </c>
      <c r="Q16" s="297">
        <f>'4. Lisanduvad tulud-kulud'!R118</f>
        <v>169875.77695999999</v>
      </c>
    </row>
    <row r="17" spans="1:35" ht="16.5" customHeight="1" x14ac:dyDescent="0.25">
      <c r="A17" s="298" t="s">
        <v>128</v>
      </c>
      <c r="B17" s="296" t="s">
        <v>3</v>
      </c>
      <c r="C17" s="297">
        <f>'6. Rahavood'!C28</f>
        <v>0</v>
      </c>
      <c r="D17" s="297">
        <f>'[1]6. Rahavood'!D28</f>
        <v>0</v>
      </c>
      <c r="E17" s="297">
        <f>'[1]6. Rahavood'!E28</f>
        <v>0</v>
      </c>
      <c r="F17" s="297">
        <f>'[1]6. Rahavood'!F28</f>
        <v>0</v>
      </c>
      <c r="G17" s="297">
        <f>'[1]6. Rahavood'!G28</f>
        <v>0</v>
      </c>
      <c r="H17" s="297">
        <f>'[1]6. Rahavood'!H28</f>
        <v>0</v>
      </c>
      <c r="I17" s="297">
        <f>'[1]6. Rahavood'!I28</f>
        <v>0</v>
      </c>
      <c r="J17" s="297">
        <f>'[1]6. Rahavood'!J28</f>
        <v>0</v>
      </c>
      <c r="K17" s="297">
        <f>'[1]6. Rahavood'!K28</f>
        <v>0</v>
      </c>
      <c r="L17" s="297">
        <f>'[1]6. Rahavood'!L28</f>
        <v>0</v>
      </c>
      <c r="M17" s="297">
        <f>'[1]6. Rahavood'!M28</f>
        <v>0</v>
      </c>
      <c r="N17" s="297">
        <f>'[1]6. Rahavood'!N28</f>
        <v>0</v>
      </c>
      <c r="O17" s="297">
        <f>'[1]6. Rahavood'!O28</f>
        <v>0</v>
      </c>
      <c r="P17" s="297">
        <f>'[1]6. Rahavood'!S28</f>
        <v>0</v>
      </c>
      <c r="Q17" s="297">
        <f>'[1]6. Rahavood'!AD28</f>
        <v>0</v>
      </c>
    </row>
    <row r="18" spans="1:35" ht="16.5" customHeight="1" x14ac:dyDescent="0.25">
      <c r="A18" s="298" t="s">
        <v>129</v>
      </c>
      <c r="B18" s="296" t="s">
        <v>3</v>
      </c>
      <c r="C18" s="297">
        <f>'6. Rahavood'!C29</f>
        <v>0</v>
      </c>
      <c r="D18" s="297">
        <f>'6. Rahavood'!D29</f>
        <v>0</v>
      </c>
      <c r="E18" s="297">
        <f>'6. Rahavood'!E29</f>
        <v>0</v>
      </c>
      <c r="F18" s="297">
        <f>'6. Rahavood'!F29</f>
        <v>0</v>
      </c>
      <c r="G18" s="297">
        <f>'6. Rahavood'!G29</f>
        <v>0</v>
      </c>
      <c r="H18" s="297">
        <f>'6. Rahavood'!H29</f>
        <v>0</v>
      </c>
      <c r="I18" s="297">
        <f>'6. Rahavood'!I29</f>
        <v>0</v>
      </c>
      <c r="J18" s="297">
        <f>'6. Rahavood'!J29</f>
        <v>0</v>
      </c>
      <c r="K18" s="297">
        <f>'6. Rahavood'!K29</f>
        <v>0</v>
      </c>
      <c r="L18" s="297">
        <f>'6. Rahavood'!L29</f>
        <v>0</v>
      </c>
      <c r="M18" s="297">
        <f>'6. Rahavood'!M29</f>
        <v>0</v>
      </c>
      <c r="N18" s="297">
        <f>'6. Rahavood'!N29</f>
        <v>0</v>
      </c>
      <c r="O18" s="297">
        <f>'6. Rahavood'!O29</f>
        <v>0</v>
      </c>
      <c r="P18" s="297">
        <f>'6. Rahavood'!P29</f>
        <v>0</v>
      </c>
      <c r="Q18" s="297">
        <f>'6. Rahavood'!Q29</f>
        <v>0</v>
      </c>
    </row>
    <row r="19" spans="1:35" ht="16.5" customHeight="1" x14ac:dyDescent="0.25">
      <c r="A19" s="298" t="s">
        <v>191</v>
      </c>
      <c r="B19" s="296" t="s">
        <v>3</v>
      </c>
      <c r="C19" s="297">
        <f>'6. Rahavood'!C14</f>
        <v>0</v>
      </c>
      <c r="D19" s="297">
        <f>'6. Rahavood'!D14</f>
        <v>0</v>
      </c>
      <c r="E19" s="297">
        <f>'6. Rahavood'!E14</f>
        <v>0</v>
      </c>
      <c r="F19" s="297">
        <f>'6. Rahavood'!F14</f>
        <v>0</v>
      </c>
      <c r="G19" s="297">
        <f>'6. Rahavood'!G14</f>
        <v>0</v>
      </c>
      <c r="H19" s="297">
        <f>'6. Rahavood'!H14</f>
        <v>0</v>
      </c>
      <c r="I19" s="297">
        <f>'6. Rahavood'!I14</f>
        <v>0</v>
      </c>
      <c r="J19" s="297">
        <f>'6. Rahavood'!J14</f>
        <v>0</v>
      </c>
      <c r="K19" s="297">
        <f>'6. Rahavood'!K14</f>
        <v>0</v>
      </c>
      <c r="L19" s="297">
        <f>'6. Rahavood'!L14</f>
        <v>0</v>
      </c>
      <c r="M19" s="297">
        <f>'6. Rahavood'!M14</f>
        <v>0</v>
      </c>
      <c r="N19" s="297">
        <f>'6. Rahavood'!N14</f>
        <v>0</v>
      </c>
      <c r="O19" s="297">
        <f>'6. Rahavood'!O14</f>
        <v>0</v>
      </c>
      <c r="P19" s="297">
        <f>'6. Rahavood'!P14</f>
        <v>0</v>
      </c>
      <c r="Q19" s="297">
        <f>'6. Rahavood'!Q14</f>
        <v>0</v>
      </c>
    </row>
    <row r="20" spans="1:35" ht="16.5" customHeight="1" x14ac:dyDescent="0.25">
      <c r="A20" s="298" t="s">
        <v>192</v>
      </c>
      <c r="B20" s="296" t="s">
        <v>3</v>
      </c>
      <c r="C20" s="297">
        <f>SUM('6. Rahavood'!C8:C12)</f>
        <v>0</v>
      </c>
      <c r="D20" s="297">
        <f>SUM('6. Rahavood'!D8:D12)</f>
        <v>0</v>
      </c>
      <c r="E20" s="297">
        <f>SUM('6. Rahavood'!E8:E12)</f>
        <v>0</v>
      </c>
      <c r="F20" s="297">
        <f>SUM('6. Rahavood'!F8:F12)</f>
        <v>0</v>
      </c>
      <c r="G20" s="297">
        <f>SUM('6. Rahavood'!G8:G12)</f>
        <v>0</v>
      </c>
      <c r="H20" s="297">
        <f>SUM('6. Rahavood'!H8:H12)</f>
        <v>0</v>
      </c>
      <c r="I20" s="297">
        <f>SUM('6. Rahavood'!I8:I12)</f>
        <v>0</v>
      </c>
      <c r="J20" s="297">
        <f>SUM('6. Rahavood'!J8:J12)</f>
        <v>0</v>
      </c>
      <c r="K20" s="297">
        <f>SUM('6. Rahavood'!K8:K12)</f>
        <v>0</v>
      </c>
      <c r="L20" s="297">
        <f>SUM('6. Rahavood'!L8:L12)</f>
        <v>0</v>
      </c>
      <c r="M20" s="297">
        <f>SUM('6. Rahavood'!M8:M12)</f>
        <v>0</v>
      </c>
      <c r="N20" s="297">
        <f>SUM('6. Rahavood'!N8:N12)</f>
        <v>0</v>
      </c>
      <c r="O20" s="297">
        <f>SUM('6. Rahavood'!O8:O12)</f>
        <v>0</v>
      </c>
      <c r="P20" s="297">
        <f>SUM('6. Rahavood'!P8:P12)</f>
        <v>0</v>
      </c>
      <c r="Q20" s="297">
        <f>SUM('6. Rahavood'!Q8:Q12)</f>
        <v>0</v>
      </c>
    </row>
    <row r="21" spans="1:35" ht="4.5" customHeight="1" x14ac:dyDescent="0.25">
      <c r="A21" s="250"/>
      <c r="B21" s="251"/>
      <c r="C21" s="249"/>
      <c r="D21" s="249"/>
      <c r="E21" s="249"/>
      <c r="F21" s="249"/>
      <c r="G21" s="249"/>
      <c r="H21" s="249"/>
      <c r="I21" s="249"/>
      <c r="J21" s="249"/>
      <c r="K21" s="249"/>
      <c r="L21" s="249"/>
      <c r="M21" s="249"/>
      <c r="N21" s="249"/>
      <c r="O21" s="249"/>
      <c r="P21" s="249"/>
      <c r="Q21" s="249"/>
    </row>
    <row r="22" spans="1:35" s="241" customFormat="1" ht="22.5" customHeight="1" x14ac:dyDescent="0.25">
      <c r="A22" s="300" t="s">
        <v>193</v>
      </c>
      <c r="B22" s="301" t="s">
        <v>3</v>
      </c>
      <c r="C22" s="302">
        <f t="shared" ref="C22:Q22" si="4">SUM(C16:C20)</f>
        <v>0</v>
      </c>
      <c r="D22" s="302">
        <f t="shared" si="4"/>
        <v>0</v>
      </c>
      <c r="E22" s="302">
        <f t="shared" si="4"/>
        <v>85168.676959999997</v>
      </c>
      <c r="F22" s="302">
        <f t="shared" si="4"/>
        <v>113452.17695999998</v>
      </c>
      <c r="G22" s="302">
        <f t="shared" si="4"/>
        <v>147145.77695999999</v>
      </c>
      <c r="H22" s="302">
        <f t="shared" si="4"/>
        <v>169875.77695999999</v>
      </c>
      <c r="I22" s="302">
        <f t="shared" si="4"/>
        <v>169875.77695999999</v>
      </c>
      <c r="J22" s="302">
        <f t="shared" si="4"/>
        <v>169875.77695999999</v>
      </c>
      <c r="K22" s="302">
        <f t="shared" si="4"/>
        <v>169875.77695999999</v>
      </c>
      <c r="L22" s="302">
        <f t="shared" si="4"/>
        <v>169875.77695999999</v>
      </c>
      <c r="M22" s="302">
        <f t="shared" si="4"/>
        <v>169875.77695999999</v>
      </c>
      <c r="N22" s="302">
        <f t="shared" si="4"/>
        <v>169875.77695999999</v>
      </c>
      <c r="O22" s="302">
        <f t="shared" si="4"/>
        <v>169875.77695999999</v>
      </c>
      <c r="P22" s="302">
        <f t="shared" si="4"/>
        <v>169875.77695999999</v>
      </c>
      <c r="Q22" s="302">
        <f t="shared" si="4"/>
        <v>169875.77695999999</v>
      </c>
      <c r="R22" s="3"/>
      <c r="S22" s="3"/>
      <c r="T22" s="3"/>
      <c r="U22" s="3"/>
      <c r="V22" s="3"/>
      <c r="W22" s="3"/>
      <c r="X22" s="3"/>
      <c r="Y22" s="3"/>
      <c r="Z22" s="3"/>
      <c r="AA22" s="3"/>
      <c r="AB22" s="3"/>
      <c r="AC22" s="3"/>
      <c r="AD22" s="3"/>
      <c r="AE22" s="3"/>
      <c r="AF22" s="3"/>
      <c r="AG22" s="3"/>
      <c r="AH22" s="3"/>
      <c r="AI22" s="3"/>
    </row>
    <row r="23" spans="1:35" s="241" customFormat="1" ht="4.5" customHeight="1" x14ac:dyDescent="0.25">
      <c r="A23" s="242"/>
      <c r="B23" s="237"/>
      <c r="C23" s="243"/>
      <c r="D23" s="243"/>
      <c r="E23" s="243"/>
      <c r="F23" s="243"/>
      <c r="G23" s="243"/>
      <c r="H23" s="243"/>
      <c r="I23" s="243"/>
      <c r="J23" s="243"/>
      <c r="K23" s="243"/>
      <c r="L23" s="243"/>
      <c r="M23" s="243"/>
      <c r="N23" s="243"/>
      <c r="O23" s="243"/>
      <c r="P23" s="243"/>
      <c r="Q23" s="244"/>
      <c r="R23" s="3"/>
      <c r="S23" s="3"/>
      <c r="T23" s="3"/>
      <c r="U23" s="3"/>
      <c r="V23" s="3"/>
      <c r="W23" s="3"/>
      <c r="X23" s="3"/>
      <c r="Y23" s="3"/>
      <c r="Z23" s="3"/>
      <c r="AA23" s="3"/>
      <c r="AB23" s="3"/>
      <c r="AC23" s="3"/>
      <c r="AD23" s="3"/>
      <c r="AE23" s="3"/>
      <c r="AF23" s="3"/>
      <c r="AG23" s="3"/>
      <c r="AH23" s="3"/>
      <c r="AI23" s="3"/>
    </row>
    <row r="24" spans="1:35" s="241" customFormat="1" ht="9" customHeight="1" x14ac:dyDescent="0.25">
      <c r="A24" s="252"/>
      <c r="B24" s="246"/>
      <c r="C24" s="253"/>
      <c r="D24" s="253"/>
      <c r="E24" s="253"/>
      <c r="F24" s="253"/>
      <c r="G24" s="253"/>
      <c r="H24" s="253"/>
      <c r="I24" s="253"/>
      <c r="J24" s="253"/>
      <c r="K24" s="253"/>
      <c r="L24" s="253"/>
      <c r="M24" s="253"/>
      <c r="N24" s="253"/>
      <c r="O24" s="253"/>
      <c r="P24" s="253"/>
      <c r="Q24" s="267"/>
      <c r="R24" s="3"/>
      <c r="S24" s="3"/>
      <c r="T24" s="3"/>
      <c r="U24" s="3"/>
      <c r="V24" s="3"/>
      <c r="W24" s="3"/>
      <c r="X24" s="3"/>
      <c r="Y24" s="3"/>
      <c r="Z24" s="3"/>
      <c r="AA24" s="3"/>
      <c r="AB24" s="3"/>
      <c r="AC24" s="3"/>
      <c r="AD24" s="3"/>
      <c r="AE24" s="3"/>
      <c r="AF24" s="3"/>
      <c r="AG24" s="3"/>
      <c r="AH24" s="3"/>
      <c r="AI24" s="3"/>
    </row>
    <row r="25" spans="1:35" s="257" customFormat="1" ht="33" customHeight="1" x14ac:dyDescent="0.25">
      <c r="A25" s="303" t="s">
        <v>194</v>
      </c>
      <c r="B25" s="304" t="s">
        <v>3</v>
      </c>
      <c r="C25" s="305">
        <f t="shared" ref="C25:Q25" si="5">C11-C22</f>
        <v>0</v>
      </c>
      <c r="D25" s="305">
        <f t="shared" si="5"/>
        <v>0</v>
      </c>
      <c r="E25" s="305">
        <f t="shared" si="5"/>
        <v>-793.67695999999705</v>
      </c>
      <c r="F25" s="305">
        <f t="shared" si="5"/>
        <v>-952.1769599999825</v>
      </c>
      <c r="G25" s="305">
        <f t="shared" si="5"/>
        <v>-895.77695999998832</v>
      </c>
      <c r="H25" s="305">
        <f t="shared" si="5"/>
        <v>-1125.7769599999883</v>
      </c>
      <c r="I25" s="305">
        <f t="shared" si="5"/>
        <v>-1125.7769599999883</v>
      </c>
      <c r="J25" s="305">
        <f t="shared" si="5"/>
        <v>-1125.7769599999883</v>
      </c>
      <c r="K25" s="305">
        <f t="shared" si="5"/>
        <v>-1125.7769599999883</v>
      </c>
      <c r="L25" s="305">
        <f t="shared" si="5"/>
        <v>-1125.7769599999883</v>
      </c>
      <c r="M25" s="305">
        <f t="shared" si="5"/>
        <v>-1125.7769599999883</v>
      </c>
      <c r="N25" s="305">
        <f t="shared" si="5"/>
        <v>-1125.7769599999883</v>
      </c>
      <c r="O25" s="305">
        <f t="shared" si="5"/>
        <v>-1125.7769599999883</v>
      </c>
      <c r="P25" s="305">
        <f t="shared" si="5"/>
        <v>-1125.7769599999883</v>
      </c>
      <c r="Q25" s="305">
        <f t="shared" si="5"/>
        <v>-1125.7769599999883</v>
      </c>
      <c r="R25" s="256"/>
      <c r="S25" s="256"/>
      <c r="T25" s="256"/>
      <c r="U25" s="256"/>
      <c r="V25" s="256"/>
      <c r="W25" s="256"/>
      <c r="X25" s="256"/>
      <c r="Y25" s="256"/>
      <c r="Z25" s="256"/>
      <c r="AA25" s="256"/>
      <c r="AB25" s="256"/>
      <c r="AC25" s="256"/>
      <c r="AD25" s="256"/>
      <c r="AE25" s="256"/>
      <c r="AF25" s="256"/>
      <c r="AG25" s="256"/>
      <c r="AH25" s="256"/>
      <c r="AI25" s="256"/>
    </row>
    <row r="26" spans="1:35" ht="4.5" customHeight="1" x14ac:dyDescent="0.25">
      <c r="A26" s="229"/>
      <c r="B26" s="237"/>
      <c r="C26" s="18"/>
      <c r="D26" s="18"/>
      <c r="E26" s="18"/>
      <c r="F26" s="18"/>
      <c r="G26" s="18"/>
      <c r="H26" s="18"/>
      <c r="I26" s="18"/>
      <c r="J26" s="18"/>
      <c r="K26" s="18"/>
      <c r="L26" s="18"/>
      <c r="M26" s="18"/>
      <c r="N26" s="18"/>
      <c r="O26" s="18"/>
      <c r="P26" s="18"/>
      <c r="Q26" s="18"/>
    </row>
    <row r="28" spans="1:35" ht="16.5" customHeight="1" x14ac:dyDescent="0.25">
      <c r="A28" s="627" t="s">
        <v>195</v>
      </c>
      <c r="B28" s="627"/>
      <c r="C28" s="628">
        <f>'5. Abikõlblik kulu'!C3</f>
        <v>0.04</v>
      </c>
      <c r="D28" s="628"/>
    </row>
    <row r="29" spans="1:35" ht="18.75" customHeight="1" x14ac:dyDescent="0.25">
      <c r="A29" s="627" t="s">
        <v>196</v>
      </c>
      <c r="B29" s="627"/>
      <c r="C29" s="630">
        <f>NPV(C28,C25:Q25)</f>
        <v>-9760.8295416622204</v>
      </c>
      <c r="D29" s="630"/>
    </row>
    <row r="30" spans="1:35" ht="18.75" customHeight="1" x14ac:dyDescent="0.25">
      <c r="A30" s="627" t="s">
        <v>197</v>
      </c>
      <c r="B30" s="627"/>
      <c r="C30" s="628" t="e">
        <f>IRR(C25:Q25,J30)</f>
        <v>#NUM!</v>
      </c>
      <c r="D30" s="631"/>
      <c r="I30" s="72" t="s">
        <v>198</v>
      </c>
      <c r="J30" s="306">
        <v>-0.09</v>
      </c>
    </row>
    <row r="33" spans="1:17" ht="18.75" x14ac:dyDescent="0.25">
      <c r="A33" s="286" t="s">
        <v>199</v>
      </c>
      <c r="H33" s="287" t="s">
        <v>200</v>
      </c>
    </row>
    <row r="35" spans="1:17" ht="21" customHeight="1" x14ac:dyDescent="0.25">
      <c r="A35" s="224"/>
      <c r="B35" s="225"/>
      <c r="C35" s="288">
        <f>C3</f>
        <v>2023</v>
      </c>
      <c r="D35" s="288">
        <f>C35+1</f>
        <v>2024</v>
      </c>
      <c r="E35" s="288">
        <f t="shared" ref="E35:O35" si="6">D35+1</f>
        <v>2025</v>
      </c>
      <c r="F35" s="288">
        <f t="shared" si="6"/>
        <v>2026</v>
      </c>
      <c r="G35" s="288">
        <f t="shared" si="6"/>
        <v>2027</v>
      </c>
      <c r="H35" s="288">
        <f t="shared" si="6"/>
        <v>2028</v>
      </c>
      <c r="I35" s="288">
        <f t="shared" si="6"/>
        <v>2029</v>
      </c>
      <c r="J35" s="288">
        <f t="shared" si="6"/>
        <v>2030</v>
      </c>
      <c r="K35" s="288">
        <f t="shared" si="6"/>
        <v>2031</v>
      </c>
      <c r="L35" s="288">
        <f t="shared" si="6"/>
        <v>2032</v>
      </c>
      <c r="M35" s="288">
        <f t="shared" si="6"/>
        <v>2033</v>
      </c>
      <c r="N35" s="288">
        <f t="shared" si="6"/>
        <v>2034</v>
      </c>
      <c r="O35" s="288">
        <f t="shared" si="6"/>
        <v>2035</v>
      </c>
      <c r="P35" s="288">
        <f t="shared" ref="P35" si="7">O35+1</f>
        <v>2036</v>
      </c>
      <c r="Q35" s="288">
        <f t="shared" ref="Q35" si="8">P35+1</f>
        <v>2037</v>
      </c>
    </row>
    <row r="36" spans="1:17" ht="4.5" customHeight="1" x14ac:dyDescent="0.25">
      <c r="A36" s="229"/>
      <c r="B36" s="230"/>
      <c r="C36" s="290"/>
      <c r="D36" s="290"/>
      <c r="E36" s="290"/>
      <c r="F36" s="290"/>
      <c r="G36" s="290"/>
      <c r="H36" s="290"/>
      <c r="I36" s="290"/>
      <c r="J36" s="290"/>
      <c r="K36" s="290"/>
      <c r="L36" s="290"/>
      <c r="M36" s="290"/>
      <c r="N36" s="290"/>
      <c r="O36" s="290"/>
      <c r="P36" s="290"/>
      <c r="Q36" s="291"/>
    </row>
    <row r="37" spans="1:17" ht="15.75" x14ac:dyDescent="0.25">
      <c r="A37" s="293" t="s">
        <v>185</v>
      </c>
      <c r="B37" s="294" t="s">
        <v>2</v>
      </c>
      <c r="C37" s="72"/>
      <c r="D37" s="72"/>
      <c r="E37" s="72"/>
      <c r="F37" s="72"/>
      <c r="G37" s="72"/>
      <c r="H37" s="72"/>
      <c r="I37" s="72"/>
      <c r="J37" s="72"/>
      <c r="K37" s="72"/>
      <c r="L37" s="72"/>
      <c r="M37" s="72"/>
      <c r="N37" s="72"/>
      <c r="O37" s="72"/>
      <c r="P37" s="72"/>
      <c r="Q37" s="72"/>
    </row>
    <row r="38" spans="1:17" ht="4.5" customHeight="1" x14ac:dyDescent="0.25">
      <c r="A38" s="231"/>
      <c r="B38" s="230"/>
      <c r="C38" s="74"/>
      <c r="D38" s="74"/>
      <c r="E38" s="74"/>
      <c r="F38" s="74"/>
      <c r="G38" s="74"/>
      <c r="H38" s="74"/>
      <c r="I38" s="74"/>
      <c r="J38" s="74"/>
      <c r="K38" s="74"/>
      <c r="L38" s="74"/>
      <c r="M38" s="74"/>
      <c r="N38" s="74"/>
      <c r="O38" s="74"/>
      <c r="P38" s="74"/>
      <c r="Q38" s="134"/>
    </row>
    <row r="39" spans="1:17" x14ac:dyDescent="0.25">
      <c r="A39" s="295" t="str">
        <f>A7</f>
        <v>Lisanduvad (juurdekasvulised) tulud</v>
      </c>
      <c r="B39" s="296" t="s">
        <v>3</v>
      </c>
      <c r="C39" s="297">
        <f>'4. Lisanduvad tulud-kulud'!D53</f>
        <v>0</v>
      </c>
      <c r="D39" s="297">
        <f>'4. Lisanduvad tulud-kulud'!E53</f>
        <v>0</v>
      </c>
      <c r="E39" s="297">
        <f>'4. Lisanduvad tulud-kulud'!F53</f>
        <v>84375</v>
      </c>
      <c r="F39" s="297">
        <f>'4. Lisanduvad tulud-kulud'!G53</f>
        <v>112500</v>
      </c>
      <c r="G39" s="297">
        <f>'4. Lisanduvad tulud-kulud'!H53</f>
        <v>146250</v>
      </c>
      <c r="H39" s="297">
        <f>'4. Lisanduvad tulud-kulud'!I53</f>
        <v>168750</v>
      </c>
      <c r="I39" s="297">
        <f>'4. Lisanduvad tulud-kulud'!J53</f>
        <v>168750</v>
      </c>
      <c r="J39" s="297">
        <f>'4. Lisanduvad tulud-kulud'!K53</f>
        <v>168750</v>
      </c>
      <c r="K39" s="297">
        <f>'4. Lisanduvad tulud-kulud'!L53</f>
        <v>168750</v>
      </c>
      <c r="L39" s="297">
        <f>'4. Lisanduvad tulud-kulud'!M53</f>
        <v>168750</v>
      </c>
      <c r="M39" s="297">
        <f>'4. Lisanduvad tulud-kulud'!N53</f>
        <v>168750</v>
      </c>
      <c r="N39" s="297">
        <f>'4. Lisanduvad tulud-kulud'!O53</f>
        <v>168750</v>
      </c>
      <c r="O39" s="297">
        <f>'4. Lisanduvad tulud-kulud'!P53</f>
        <v>168750</v>
      </c>
      <c r="P39" s="297">
        <f>'4. Lisanduvad tulud-kulud'!Q53</f>
        <v>168750</v>
      </c>
      <c r="Q39" s="297">
        <f>'4. Lisanduvad tulud-kulud'!R53</f>
        <v>168750</v>
      </c>
    </row>
    <row r="40" spans="1:17" ht="4.5" customHeight="1" x14ac:dyDescent="0.25">
      <c r="A40" s="229"/>
      <c r="B40" s="237"/>
      <c r="C40" s="18"/>
      <c r="D40" s="18"/>
      <c r="E40" s="18"/>
      <c r="F40" s="18"/>
      <c r="G40" s="18"/>
      <c r="H40" s="18"/>
      <c r="I40" s="18"/>
      <c r="J40" s="18"/>
      <c r="K40" s="18"/>
      <c r="L40" s="18"/>
      <c r="M40" s="18"/>
      <c r="N40" s="18"/>
      <c r="O40" s="18"/>
      <c r="P40" s="18"/>
      <c r="Q40" s="19"/>
    </row>
    <row r="41" spans="1:17" ht="15.75" x14ac:dyDescent="0.25">
      <c r="A41" s="300" t="s">
        <v>188</v>
      </c>
      <c r="B41" s="301" t="s">
        <v>3</v>
      </c>
      <c r="C41" s="302">
        <f t="shared" ref="C41:Q41" si="9">SUM(C39:C39)</f>
        <v>0</v>
      </c>
      <c r="D41" s="302">
        <f t="shared" si="9"/>
        <v>0</v>
      </c>
      <c r="E41" s="302">
        <f t="shared" si="9"/>
        <v>84375</v>
      </c>
      <c r="F41" s="302">
        <f t="shared" si="9"/>
        <v>112500</v>
      </c>
      <c r="G41" s="302">
        <f t="shared" si="9"/>
        <v>146250</v>
      </c>
      <c r="H41" s="302">
        <f t="shared" si="9"/>
        <v>168750</v>
      </c>
      <c r="I41" s="302">
        <f t="shared" si="9"/>
        <v>168750</v>
      </c>
      <c r="J41" s="302">
        <f t="shared" si="9"/>
        <v>168750</v>
      </c>
      <c r="K41" s="302">
        <f t="shared" si="9"/>
        <v>168750</v>
      </c>
      <c r="L41" s="302">
        <f t="shared" si="9"/>
        <v>168750</v>
      </c>
      <c r="M41" s="302">
        <f t="shared" si="9"/>
        <v>168750</v>
      </c>
      <c r="N41" s="302">
        <f t="shared" si="9"/>
        <v>168750</v>
      </c>
      <c r="O41" s="302">
        <f t="shared" si="9"/>
        <v>168750</v>
      </c>
      <c r="P41" s="302">
        <f t="shared" si="9"/>
        <v>168750</v>
      </c>
      <c r="Q41" s="302">
        <f t="shared" si="9"/>
        <v>168750</v>
      </c>
    </row>
    <row r="42" spans="1:17" ht="4.5" customHeight="1" x14ac:dyDescent="0.25">
      <c r="A42" s="242"/>
      <c r="B42" s="237"/>
      <c r="C42" s="243"/>
      <c r="D42" s="243"/>
      <c r="E42" s="243"/>
      <c r="F42" s="243"/>
      <c r="G42" s="243"/>
      <c r="H42" s="243"/>
      <c r="I42" s="243"/>
      <c r="J42" s="243"/>
      <c r="K42" s="243"/>
      <c r="L42" s="243"/>
      <c r="M42" s="243"/>
      <c r="N42" s="243"/>
      <c r="O42" s="243"/>
      <c r="P42" s="243"/>
      <c r="Q42" s="244"/>
    </row>
    <row r="43" spans="1:17" x14ac:dyDescent="0.25">
      <c r="A43" s="245"/>
      <c r="B43" s="246"/>
      <c r="C43" s="247"/>
      <c r="D43" s="247"/>
      <c r="E43" s="247"/>
      <c r="F43" s="247"/>
      <c r="G43" s="247"/>
      <c r="H43" s="247"/>
      <c r="I43" s="247"/>
      <c r="J43" s="247"/>
      <c r="K43" s="247"/>
      <c r="L43" s="247"/>
      <c r="M43" s="247"/>
      <c r="N43" s="247"/>
      <c r="O43" s="247"/>
      <c r="P43" s="247"/>
      <c r="Q43" s="247"/>
    </row>
    <row r="44" spans="1:17" ht="15.75" x14ac:dyDescent="0.25">
      <c r="A44" s="293" t="s">
        <v>189</v>
      </c>
      <c r="B44" s="248"/>
      <c r="C44" s="11"/>
      <c r="D44" s="11"/>
      <c r="E44" s="11"/>
      <c r="F44" s="11"/>
      <c r="G44" s="11"/>
      <c r="H44" s="11"/>
      <c r="I44" s="11"/>
      <c r="J44" s="11"/>
      <c r="K44" s="11"/>
      <c r="L44" s="11"/>
      <c r="M44" s="11"/>
      <c r="N44" s="11"/>
      <c r="O44" s="11"/>
      <c r="P44" s="11"/>
      <c r="Q44" s="11"/>
    </row>
    <row r="45" spans="1:17" ht="4.5" customHeight="1" x14ac:dyDescent="0.25">
      <c r="A45" s="231"/>
      <c r="B45" s="237"/>
      <c r="C45" s="18"/>
      <c r="D45" s="18"/>
      <c r="E45" s="18"/>
      <c r="F45" s="18"/>
      <c r="G45" s="18"/>
      <c r="H45" s="18"/>
      <c r="I45" s="18"/>
      <c r="J45" s="18"/>
      <c r="K45" s="18"/>
      <c r="L45" s="18"/>
      <c r="M45" s="18"/>
      <c r="N45" s="18"/>
      <c r="O45" s="18"/>
      <c r="P45" s="18"/>
      <c r="Q45" s="19"/>
    </row>
    <row r="46" spans="1:17" x14ac:dyDescent="0.25">
      <c r="A46" s="298" t="str">
        <f>A16</f>
        <v>Lisanduvad (juurdekasvulised) kulud</v>
      </c>
      <c r="B46" s="296" t="s">
        <v>3</v>
      </c>
      <c r="C46" s="297">
        <f>'4. Lisanduvad tulud-kulud'!D118</f>
        <v>0</v>
      </c>
      <c r="D46" s="297">
        <f>'4. Lisanduvad tulud-kulud'!E118</f>
        <v>0</v>
      </c>
      <c r="E46" s="297">
        <f>'4. Lisanduvad tulud-kulud'!F118</f>
        <v>85168.676959999997</v>
      </c>
      <c r="F46" s="297">
        <f>'4. Lisanduvad tulud-kulud'!G118</f>
        <v>113452.17695999998</v>
      </c>
      <c r="G46" s="297">
        <f>'4. Lisanduvad tulud-kulud'!H118</f>
        <v>147145.77695999999</v>
      </c>
      <c r="H46" s="297">
        <f>'4. Lisanduvad tulud-kulud'!I118</f>
        <v>169875.77695999999</v>
      </c>
      <c r="I46" s="297">
        <f>'4. Lisanduvad tulud-kulud'!J118</f>
        <v>169875.77695999999</v>
      </c>
      <c r="J46" s="297">
        <f>'4. Lisanduvad tulud-kulud'!K118</f>
        <v>169875.77695999999</v>
      </c>
      <c r="K46" s="297">
        <f>'4. Lisanduvad tulud-kulud'!L118</f>
        <v>169875.77695999999</v>
      </c>
      <c r="L46" s="297">
        <f>'4. Lisanduvad tulud-kulud'!M118</f>
        <v>169875.77695999999</v>
      </c>
      <c r="M46" s="297">
        <f>'4. Lisanduvad tulud-kulud'!N118</f>
        <v>169875.77695999999</v>
      </c>
      <c r="N46" s="297">
        <f>'4. Lisanduvad tulud-kulud'!O118</f>
        <v>169875.77695999999</v>
      </c>
      <c r="O46" s="297">
        <f>'4. Lisanduvad tulud-kulud'!P118</f>
        <v>169875.77695999999</v>
      </c>
      <c r="P46" s="297">
        <f>'4. Lisanduvad tulud-kulud'!Q118</f>
        <v>169875.77695999999</v>
      </c>
      <c r="Q46" s="297">
        <f>'4. Lisanduvad tulud-kulud'!R118</f>
        <v>169875.77695999999</v>
      </c>
    </row>
    <row r="47" spans="1:17" x14ac:dyDescent="0.25">
      <c r="A47" s="298" t="s">
        <v>201</v>
      </c>
      <c r="B47" s="296" t="s">
        <v>3</v>
      </c>
      <c r="C47" s="297">
        <f>'1. Projekti elluviimise kulud'!D19</f>
        <v>0</v>
      </c>
      <c r="D47" s="297">
        <f>'1. Projekti elluviimise kulud'!E19</f>
        <v>0</v>
      </c>
      <c r="E47" s="297">
        <f>'1. Projekti elluviimise kulud'!F19</f>
        <v>0</v>
      </c>
      <c r="F47" s="297">
        <f>'1. Projekti elluviimise kulud'!G19</f>
        <v>0</v>
      </c>
      <c r="G47" s="297">
        <f>'1. Projekti elluviimise kulud'!H19</f>
        <v>0</v>
      </c>
      <c r="H47" s="297">
        <f>'1. Projekti elluviimise kulud'!I19</f>
        <v>0</v>
      </c>
      <c r="I47" s="249"/>
      <c r="J47" s="249"/>
      <c r="K47" s="249"/>
      <c r="L47" s="249"/>
      <c r="M47" s="249"/>
      <c r="N47" s="249"/>
      <c r="O47" s="249"/>
      <c r="P47" s="249"/>
      <c r="Q47" s="249"/>
    </row>
    <row r="48" spans="1:17" x14ac:dyDescent="0.25">
      <c r="A48" s="298" t="s">
        <v>187</v>
      </c>
      <c r="B48" s="296" t="s">
        <v>3</v>
      </c>
      <c r="C48" s="249"/>
      <c r="D48" s="249"/>
      <c r="E48" s="249"/>
      <c r="F48" s="249"/>
      <c r="G48" s="249"/>
      <c r="H48" s="249"/>
      <c r="I48" s="249"/>
      <c r="J48" s="249"/>
      <c r="K48" s="249"/>
      <c r="L48" s="249"/>
      <c r="M48" s="249"/>
      <c r="N48" s="249"/>
      <c r="O48" s="249"/>
      <c r="P48" s="249"/>
      <c r="Q48" s="297">
        <f>-Q8</f>
        <v>0</v>
      </c>
    </row>
    <row r="49" spans="1:17" ht="4.5" customHeight="1" x14ac:dyDescent="0.25">
      <c r="A49" s="250"/>
      <c r="B49" s="251"/>
      <c r="C49" s="249"/>
      <c r="D49" s="249"/>
      <c r="E49" s="249"/>
      <c r="F49" s="249"/>
      <c r="G49" s="249"/>
      <c r="H49" s="249"/>
      <c r="I49" s="249"/>
      <c r="J49" s="249"/>
      <c r="K49" s="249"/>
      <c r="L49" s="249"/>
      <c r="M49" s="249"/>
      <c r="N49" s="249"/>
      <c r="O49" s="249"/>
      <c r="P49" s="249"/>
      <c r="Q49" s="249"/>
    </row>
    <row r="50" spans="1:17" ht="15.75" x14ac:dyDescent="0.25">
      <c r="A50" s="300" t="s">
        <v>193</v>
      </c>
      <c r="B50" s="301" t="s">
        <v>3</v>
      </c>
      <c r="C50" s="302">
        <f t="shared" ref="C50:Q50" si="10">SUM(C46:C48)</f>
        <v>0</v>
      </c>
      <c r="D50" s="302">
        <f t="shared" si="10"/>
        <v>0</v>
      </c>
      <c r="E50" s="302">
        <f t="shared" si="10"/>
        <v>85168.676959999997</v>
      </c>
      <c r="F50" s="302">
        <f t="shared" si="10"/>
        <v>113452.17695999998</v>
      </c>
      <c r="G50" s="302">
        <f t="shared" si="10"/>
        <v>147145.77695999999</v>
      </c>
      <c r="H50" s="302">
        <f t="shared" si="10"/>
        <v>169875.77695999999</v>
      </c>
      <c r="I50" s="302">
        <f t="shared" si="10"/>
        <v>169875.77695999999</v>
      </c>
      <c r="J50" s="302">
        <f t="shared" si="10"/>
        <v>169875.77695999999</v>
      </c>
      <c r="K50" s="302">
        <f t="shared" si="10"/>
        <v>169875.77695999999</v>
      </c>
      <c r="L50" s="302">
        <f t="shared" si="10"/>
        <v>169875.77695999999</v>
      </c>
      <c r="M50" s="302">
        <f t="shared" si="10"/>
        <v>169875.77695999999</v>
      </c>
      <c r="N50" s="302">
        <f t="shared" si="10"/>
        <v>169875.77695999999</v>
      </c>
      <c r="O50" s="302">
        <f t="shared" si="10"/>
        <v>169875.77695999999</v>
      </c>
      <c r="P50" s="302">
        <f t="shared" si="10"/>
        <v>169875.77695999999</v>
      </c>
      <c r="Q50" s="302">
        <f t="shared" si="10"/>
        <v>169875.77695999999</v>
      </c>
    </row>
    <row r="51" spans="1:17" ht="4.5" customHeight="1" x14ac:dyDescent="0.25">
      <c r="A51" s="242"/>
      <c r="B51" s="237"/>
      <c r="C51" s="243"/>
      <c r="D51" s="243"/>
      <c r="E51" s="243"/>
      <c r="F51" s="243"/>
      <c r="G51" s="243"/>
      <c r="H51" s="243"/>
      <c r="I51" s="243"/>
      <c r="J51" s="243"/>
      <c r="K51" s="243"/>
      <c r="L51" s="243"/>
      <c r="M51" s="243"/>
      <c r="N51" s="243"/>
      <c r="O51" s="243"/>
      <c r="P51" s="243"/>
      <c r="Q51" s="244"/>
    </row>
    <row r="52" spans="1:17" ht="15.75" x14ac:dyDescent="0.25">
      <c r="A52" s="252"/>
      <c r="B52" s="246"/>
      <c r="C52" s="253"/>
      <c r="D52" s="253"/>
      <c r="E52" s="253"/>
      <c r="F52" s="253"/>
      <c r="G52" s="253"/>
      <c r="H52" s="253"/>
      <c r="I52" s="253"/>
      <c r="J52" s="253"/>
      <c r="K52" s="253"/>
      <c r="L52" s="253"/>
      <c r="M52" s="253"/>
      <c r="N52" s="253"/>
      <c r="O52" s="253"/>
      <c r="P52" s="253"/>
      <c r="Q52" s="267"/>
    </row>
    <row r="53" spans="1:17" ht="30" x14ac:dyDescent="0.25">
      <c r="A53" s="303" t="s">
        <v>194</v>
      </c>
      <c r="B53" s="304" t="s">
        <v>3</v>
      </c>
      <c r="C53" s="305">
        <f t="shared" ref="C53:Q53" si="11">C41-C50</f>
        <v>0</v>
      </c>
      <c r="D53" s="305">
        <f t="shared" si="11"/>
        <v>0</v>
      </c>
      <c r="E53" s="305">
        <f t="shared" si="11"/>
        <v>-793.67695999999705</v>
      </c>
      <c r="F53" s="305">
        <f t="shared" si="11"/>
        <v>-952.1769599999825</v>
      </c>
      <c r="G53" s="305">
        <f t="shared" si="11"/>
        <v>-895.77695999998832</v>
      </c>
      <c r="H53" s="305">
        <f t="shared" si="11"/>
        <v>-1125.7769599999883</v>
      </c>
      <c r="I53" s="305">
        <f t="shared" si="11"/>
        <v>-1125.7769599999883</v>
      </c>
      <c r="J53" s="305">
        <f t="shared" si="11"/>
        <v>-1125.7769599999883</v>
      </c>
      <c r="K53" s="305">
        <f t="shared" si="11"/>
        <v>-1125.7769599999883</v>
      </c>
      <c r="L53" s="305">
        <f t="shared" si="11"/>
        <v>-1125.7769599999883</v>
      </c>
      <c r="M53" s="305">
        <f t="shared" si="11"/>
        <v>-1125.7769599999883</v>
      </c>
      <c r="N53" s="305">
        <f t="shared" si="11"/>
        <v>-1125.7769599999883</v>
      </c>
      <c r="O53" s="305">
        <f t="shared" si="11"/>
        <v>-1125.7769599999883</v>
      </c>
      <c r="P53" s="305">
        <f t="shared" si="11"/>
        <v>-1125.7769599999883</v>
      </c>
      <c r="Q53" s="305">
        <f t="shared" si="11"/>
        <v>-1125.7769599999883</v>
      </c>
    </row>
    <row r="54" spans="1:17" ht="4.5" customHeight="1" x14ac:dyDescent="0.25">
      <c r="A54" s="229"/>
      <c r="B54" s="237"/>
      <c r="C54" s="18"/>
      <c r="D54" s="18"/>
      <c r="E54" s="18"/>
      <c r="F54" s="18"/>
      <c r="G54" s="18"/>
      <c r="H54" s="18"/>
      <c r="I54" s="18"/>
      <c r="J54" s="18"/>
      <c r="K54" s="18"/>
      <c r="L54" s="18"/>
      <c r="M54" s="18"/>
      <c r="N54" s="18"/>
      <c r="O54" s="18"/>
      <c r="P54" s="18"/>
      <c r="Q54" s="18"/>
    </row>
    <row r="56" spans="1:17" x14ac:dyDescent="0.25">
      <c r="A56" s="627" t="s">
        <v>195</v>
      </c>
      <c r="B56" s="627"/>
      <c r="C56" s="628">
        <f>C28</f>
        <v>0.04</v>
      </c>
      <c r="D56" s="628"/>
    </row>
    <row r="57" spans="1:17" ht="34.5" customHeight="1" x14ac:dyDescent="0.25">
      <c r="A57" s="629" t="s">
        <v>202</v>
      </c>
      <c r="B57" s="629"/>
      <c r="C57" s="630">
        <f>NPV(C56,C53:Q53)</f>
        <v>-9760.8295416622204</v>
      </c>
      <c r="D57" s="630"/>
      <c r="H57"/>
      <c r="I57"/>
      <c r="J57"/>
      <c r="K57"/>
    </row>
    <row r="58" spans="1:17" ht="19.5" customHeight="1" x14ac:dyDescent="0.25">
      <c r="A58" s="627" t="s">
        <v>203</v>
      </c>
      <c r="B58" s="627"/>
      <c r="C58" s="628" t="e">
        <f>IRR(C53:Q53,J30)</f>
        <v>#NUM!</v>
      </c>
      <c r="D58" s="631"/>
      <c r="H58"/>
      <c r="I58"/>
      <c r="J58"/>
      <c r="K58"/>
    </row>
    <row r="59" spans="1:17" x14ac:dyDescent="0.25">
      <c r="H59"/>
      <c r="I59"/>
      <c r="J59"/>
      <c r="K59"/>
    </row>
    <row r="60" spans="1:17" x14ac:dyDescent="0.25">
      <c r="H60"/>
      <c r="I60"/>
      <c r="J60"/>
      <c r="K60"/>
    </row>
  </sheetData>
  <mergeCells count="12">
    <mergeCell ref="A28:B28"/>
    <mergeCell ref="C28:D28"/>
    <mergeCell ref="A29:B29"/>
    <mergeCell ref="C29:D29"/>
    <mergeCell ref="A30:B30"/>
    <mergeCell ref="C30:D30"/>
    <mergeCell ref="A56:B56"/>
    <mergeCell ref="C56:D56"/>
    <mergeCell ref="A57:B57"/>
    <mergeCell ref="C57:D57"/>
    <mergeCell ref="A58:B58"/>
    <mergeCell ref="C58:D58"/>
  </mergeCells>
  <pageMargins left="0.51181102362204722" right="0.31496062992125984" top="0.74803149606299213" bottom="0.55118110236220474" header="0.31496062992125984" footer="0.31496062992125984"/>
  <pageSetup paperSize="9" scale="90" orientation="landscape" r:id="rId1"/>
  <headerFooter>
    <oddHeader>&amp;L&amp;F&amp;C&amp;A&amp;RLk  &amp;P (&amp;N)</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H26"/>
  <sheetViews>
    <sheetView showGridLines="0" tabSelected="1" topLeftCell="A8" zoomScaleNormal="100" workbookViewId="0">
      <selection activeCell="G12" sqref="G12"/>
    </sheetView>
  </sheetViews>
  <sheetFormatPr defaultColWidth="9.140625" defaultRowHeight="15" x14ac:dyDescent="0.25"/>
  <cols>
    <col min="1" max="1" width="9.140625" style="1"/>
    <col min="2" max="2" width="34.85546875" style="71" customWidth="1"/>
    <col min="3" max="3" width="20.5703125" style="1" customWidth="1"/>
    <col min="4" max="4" width="20.7109375" style="1" customWidth="1"/>
    <col min="5" max="5" width="9.140625" style="70"/>
    <col min="6" max="6" width="11.140625" style="70" hidden="1" customWidth="1"/>
    <col min="7" max="16384" width="9.140625" style="70"/>
  </cols>
  <sheetData>
    <row r="1" spans="1:8" ht="18.75" x14ac:dyDescent="0.25">
      <c r="A1" s="110" t="s">
        <v>83</v>
      </c>
    </row>
    <row r="2" spans="1:8" ht="18.75" x14ac:dyDescent="0.25">
      <c r="A2" s="101"/>
      <c r="H2" s="512"/>
    </row>
    <row r="3" spans="1:8" ht="18.75" customHeight="1" x14ac:dyDescent="0.25">
      <c r="B3" s="116" t="s">
        <v>79</v>
      </c>
      <c r="C3" s="111">
        <v>0.04</v>
      </c>
    </row>
    <row r="4" spans="1:8" ht="18.75" customHeight="1" x14ac:dyDescent="0.25">
      <c r="B4" s="126" t="s">
        <v>106</v>
      </c>
      <c r="C4" s="127">
        <f>Esileht!B10</f>
        <v>2023</v>
      </c>
    </row>
    <row r="5" spans="1:8" ht="18.75" customHeight="1" x14ac:dyDescent="0.25">
      <c r="B5" s="126" t="s">
        <v>107</v>
      </c>
      <c r="C5" s="127">
        <f>Esileht!B11</f>
        <v>2037</v>
      </c>
    </row>
    <row r="6" spans="1:8" ht="18.75" customHeight="1" x14ac:dyDescent="0.25">
      <c r="B6" s="113" t="s">
        <v>108</v>
      </c>
      <c r="C6" s="112">
        <f>IF(C5&gt;0,C5-C4+1,"")</f>
        <v>15</v>
      </c>
      <c r="D6" s="71" t="s">
        <v>80</v>
      </c>
    </row>
    <row r="8" spans="1:8" ht="36.75" customHeight="1" x14ac:dyDescent="0.25">
      <c r="A8" s="112" t="s">
        <v>81</v>
      </c>
      <c r="B8" s="113" t="s">
        <v>82</v>
      </c>
      <c r="C8" s="114" t="s">
        <v>95</v>
      </c>
      <c r="D8" s="114" t="s">
        <v>96</v>
      </c>
    </row>
    <row r="9" spans="1:8" ht="21.75" customHeight="1" x14ac:dyDescent="0.25">
      <c r="A9" s="112">
        <v>1</v>
      </c>
      <c r="B9" s="117" t="s">
        <v>84</v>
      </c>
      <c r="C9" s="106">
        <f>'1. Projekti elluviimise kulud'!J19</f>
        <v>0</v>
      </c>
      <c r="D9" s="144">
        <f>NPV(C3,'1. Projekti elluviimise kulud'!D19:I19)</f>
        <v>0</v>
      </c>
    </row>
    <row r="10" spans="1:8" ht="21.75" customHeight="1" x14ac:dyDescent="0.25">
      <c r="A10" s="112">
        <v>2</v>
      </c>
      <c r="B10" s="117" t="s">
        <v>85</v>
      </c>
      <c r="C10" s="106">
        <f>'8. Jääkväärtus'!Q14</f>
        <v>0</v>
      </c>
      <c r="D10" s="144">
        <f>'8. Jääkväärtus'!C17</f>
        <v>0</v>
      </c>
      <c r="G10" s="351" t="str">
        <f>'8. Jääkväärtus'!C9</f>
        <v>Jääkväärtust ei ole vaja arvutada</v>
      </c>
    </row>
    <row r="11" spans="1:8" ht="21.75" customHeight="1" x14ac:dyDescent="0.25">
      <c r="A11" s="112">
        <v>3</v>
      </c>
      <c r="B11" s="117" t="s">
        <v>86</v>
      </c>
      <c r="C11" s="108"/>
      <c r="D11" s="144">
        <f>NPV(C3,'4. Lisanduvad tulud-kulud'!D53:R53)</f>
        <v>1416364.2394366432</v>
      </c>
    </row>
    <row r="12" spans="1:8" ht="21.75" customHeight="1" x14ac:dyDescent="0.25">
      <c r="A12" s="112">
        <v>4</v>
      </c>
      <c r="B12" s="117" t="s">
        <v>87</v>
      </c>
      <c r="C12" s="108"/>
      <c r="D12" s="144">
        <f>NPV(C3,'4. Lisanduvad tulud-kulud'!D118:R118)</f>
        <v>1426125.0689783052</v>
      </c>
      <c r="F12" s="128">
        <f>D10+D11-D12</f>
        <v>-9760.8295416620094</v>
      </c>
      <c r="G12" s="512">
        <f>D11-D12</f>
        <v>-9760.8295416620094</v>
      </c>
    </row>
    <row r="13" spans="1:8" ht="21.75" customHeight="1" x14ac:dyDescent="0.25">
      <c r="A13" s="112">
        <v>5</v>
      </c>
      <c r="B13" s="117" t="s">
        <v>88</v>
      </c>
      <c r="C13" s="108"/>
      <c r="D13" s="144">
        <f>IF((D10+D11-D12)&lt;0,0,D10+D11-D12)</f>
        <v>0</v>
      </c>
      <c r="F13" s="128">
        <f>NPV(C3,'4. Lisanduvad tulud-kulud'!D121:R121)</f>
        <v>-9760.8295416622204</v>
      </c>
    </row>
    <row r="14" spans="1:8" ht="21.75" customHeight="1" x14ac:dyDescent="0.25">
      <c r="A14" s="112">
        <v>6</v>
      </c>
      <c r="B14" s="117" t="s">
        <v>89</v>
      </c>
      <c r="C14" s="108"/>
      <c r="D14" s="144">
        <f>D9-D13</f>
        <v>0</v>
      </c>
    </row>
    <row r="15" spans="1:8" ht="21.75" customHeight="1" x14ac:dyDescent="0.25">
      <c r="A15" s="112">
        <v>7</v>
      </c>
      <c r="B15" s="117" t="s">
        <v>90</v>
      </c>
      <c r="C15" s="108"/>
      <c r="D15" s="109" t="e">
        <f>D14/D9</f>
        <v>#DIV/0!</v>
      </c>
    </row>
    <row r="16" spans="1:8" ht="36.75" customHeight="1" x14ac:dyDescent="0.25">
      <c r="A16" s="112">
        <v>8</v>
      </c>
      <c r="B16" s="117" t="s">
        <v>91</v>
      </c>
      <c r="C16" s="106">
        <f>'1. Projekti elluviimise kulud'!J41</f>
        <v>0</v>
      </c>
      <c r="D16" s="108"/>
    </row>
    <row r="17" spans="1:4" ht="68.25" customHeight="1" x14ac:dyDescent="0.25">
      <c r="A17" s="112">
        <v>9</v>
      </c>
      <c r="B17" s="115" t="s">
        <v>94</v>
      </c>
      <c r="C17" s="106" t="e">
        <f>C16*D15</f>
        <v>#DIV/0!</v>
      </c>
      <c r="D17" s="108"/>
    </row>
    <row r="18" spans="1:4" ht="21.75" customHeight="1" x14ac:dyDescent="0.25">
      <c r="A18" s="112">
        <v>10</v>
      </c>
      <c r="B18" s="117" t="s">
        <v>92</v>
      </c>
      <c r="C18" s="107">
        <v>1</v>
      </c>
      <c r="D18" s="108"/>
    </row>
    <row r="19" spans="1:4" ht="24.75" customHeight="1" x14ac:dyDescent="0.25">
      <c r="A19" s="112">
        <v>11</v>
      </c>
      <c r="B19" s="117" t="s">
        <v>93</v>
      </c>
      <c r="C19" s="129" t="e">
        <f>C17*C18</f>
        <v>#DIV/0!</v>
      </c>
      <c r="D19" s="108"/>
    </row>
    <row r="20" spans="1:4" x14ac:dyDescent="0.25">
      <c r="B20" s="105"/>
      <c r="C20" s="104"/>
      <c r="D20" s="104"/>
    </row>
    <row r="21" spans="1:4" x14ac:dyDescent="0.25">
      <c r="B21" s="105"/>
      <c r="C21" s="104"/>
      <c r="D21" s="104"/>
    </row>
    <row r="22" spans="1:4" x14ac:dyDescent="0.25">
      <c r="B22" s="105"/>
      <c r="C22" s="104"/>
      <c r="D22" s="104"/>
    </row>
    <row r="23" spans="1:4" x14ac:dyDescent="0.25">
      <c r="B23" s="105"/>
      <c r="C23" s="104"/>
      <c r="D23" s="104"/>
    </row>
    <row r="24" spans="1:4" x14ac:dyDescent="0.25">
      <c r="B24" s="105"/>
      <c r="C24" s="104"/>
      <c r="D24" s="104"/>
    </row>
    <row r="25" spans="1:4" x14ac:dyDescent="0.25">
      <c r="B25" s="105"/>
      <c r="C25" s="104"/>
      <c r="D25" s="104"/>
    </row>
    <row r="26" spans="1:4" x14ac:dyDescent="0.25">
      <c r="B26" s="105"/>
      <c r="C26" s="104"/>
      <c r="D26" s="104"/>
    </row>
  </sheetData>
  <pageMargins left="0.70866141732283472" right="0.70866141732283472" top="0.74803149606299213" bottom="0.74803149606299213" header="0.31496062992125984" footer="0.31496062992125984"/>
  <pageSetup paperSize="9" scale="90" orientation="landscape" verticalDpi="0" r:id="rId1"/>
  <headerFooter>
    <oddHeader>&amp;L&amp;F&amp;C&amp;A&amp;RLk  &amp;P (&amp;N)</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8FF89"/>
  </sheetPr>
  <dimension ref="A1:AI41"/>
  <sheetViews>
    <sheetView showGridLines="0" zoomScale="70" zoomScaleNormal="70" workbookViewId="0">
      <pane xSplit="1" ySplit="4" topLeftCell="B5" activePane="bottomRight" state="frozen"/>
      <selection pane="topRight" activeCell="B1" sqref="B1"/>
      <selection pane="bottomLeft" activeCell="A5" sqref="A5"/>
      <selection pane="bottomRight" activeCell="A16" sqref="A16"/>
    </sheetView>
  </sheetViews>
  <sheetFormatPr defaultColWidth="9.140625" defaultRowHeight="15" x14ac:dyDescent="0.25"/>
  <cols>
    <col min="1" max="1" width="37.85546875" style="71" customWidth="1"/>
    <col min="2" max="2" width="7.42578125" style="223" customWidth="1"/>
    <col min="3" max="3" width="10" style="1" bestFit="1" customWidth="1"/>
    <col min="4" max="35" width="9.140625" style="1"/>
    <col min="36" max="16384" width="9.140625" style="70"/>
  </cols>
  <sheetData>
    <row r="1" spans="1:35" ht="18.75" x14ac:dyDescent="0.25">
      <c r="A1" s="222" t="s">
        <v>141</v>
      </c>
    </row>
    <row r="2" spans="1:35" ht="8.25" customHeight="1" x14ac:dyDescent="0.25"/>
    <row r="3" spans="1:35" s="228" customFormat="1" ht="23.25" customHeight="1" x14ac:dyDescent="0.25">
      <c r="A3" s="224"/>
      <c r="B3" s="225"/>
      <c r="C3" s="226">
        <f>'1. Projekti elluviimise kulud'!D2</f>
        <v>2023</v>
      </c>
      <c r="D3" s="226">
        <f>C3+1</f>
        <v>2024</v>
      </c>
      <c r="E3" s="226">
        <f t="shared" ref="E3:O3" si="0">D3+1</f>
        <v>2025</v>
      </c>
      <c r="F3" s="226">
        <f t="shared" si="0"/>
        <v>2026</v>
      </c>
      <c r="G3" s="226">
        <f t="shared" si="0"/>
        <v>2027</v>
      </c>
      <c r="H3" s="226">
        <f t="shared" si="0"/>
        <v>2028</v>
      </c>
      <c r="I3" s="226">
        <f t="shared" si="0"/>
        <v>2029</v>
      </c>
      <c r="J3" s="226">
        <f t="shared" si="0"/>
        <v>2030</v>
      </c>
      <c r="K3" s="226">
        <f t="shared" si="0"/>
        <v>2031</v>
      </c>
      <c r="L3" s="226">
        <f t="shared" si="0"/>
        <v>2032</v>
      </c>
      <c r="M3" s="226">
        <f t="shared" si="0"/>
        <v>2033</v>
      </c>
      <c r="N3" s="226">
        <f t="shared" si="0"/>
        <v>2034</v>
      </c>
      <c r="O3" s="226">
        <f t="shared" si="0"/>
        <v>2035</v>
      </c>
      <c r="P3" s="226">
        <f t="shared" ref="P3" si="1">O3+1</f>
        <v>2036</v>
      </c>
      <c r="Q3" s="226">
        <f t="shared" ref="Q3" si="2">P3+1</f>
        <v>2037</v>
      </c>
      <c r="R3" s="227"/>
      <c r="S3" s="227"/>
      <c r="T3" s="227"/>
      <c r="U3" s="227"/>
      <c r="V3" s="227"/>
      <c r="W3" s="227"/>
      <c r="X3" s="227"/>
      <c r="Y3" s="227"/>
      <c r="Z3" s="227"/>
      <c r="AA3" s="227"/>
      <c r="AB3" s="227"/>
      <c r="AC3" s="227"/>
      <c r="AD3" s="227"/>
      <c r="AE3" s="227"/>
      <c r="AF3" s="227"/>
      <c r="AG3" s="227"/>
      <c r="AH3" s="227"/>
      <c r="AI3" s="227"/>
    </row>
    <row r="4" spans="1:35" ht="4.5" customHeight="1" x14ac:dyDescent="0.25">
      <c r="A4" s="229"/>
      <c r="B4" s="230"/>
      <c r="C4" s="74"/>
      <c r="D4" s="74"/>
      <c r="E4" s="74"/>
      <c r="F4" s="74"/>
      <c r="G4" s="74"/>
      <c r="H4" s="74"/>
      <c r="I4" s="74"/>
      <c r="J4" s="74"/>
      <c r="K4" s="74"/>
      <c r="L4" s="74"/>
      <c r="M4" s="74"/>
      <c r="N4" s="74"/>
      <c r="O4" s="74"/>
      <c r="P4" s="74"/>
      <c r="Q4" s="134"/>
    </row>
    <row r="5" spans="1:35" ht="20.25" customHeight="1" x14ac:dyDescent="0.25">
      <c r="A5" s="224" t="s">
        <v>123</v>
      </c>
      <c r="B5" s="225" t="s">
        <v>2</v>
      </c>
      <c r="C5" s="72"/>
      <c r="D5" s="72"/>
      <c r="E5" s="72"/>
      <c r="F5" s="72"/>
      <c r="G5" s="72"/>
      <c r="H5" s="72"/>
      <c r="I5" s="72"/>
      <c r="J5" s="72"/>
      <c r="K5" s="72"/>
      <c r="L5" s="72"/>
      <c r="M5" s="72"/>
      <c r="N5" s="72"/>
      <c r="O5" s="72"/>
      <c r="P5" s="72"/>
      <c r="Q5" s="72"/>
    </row>
    <row r="6" spans="1:35" ht="4.5" customHeight="1" x14ac:dyDescent="0.25">
      <c r="A6" s="231"/>
      <c r="B6" s="230"/>
      <c r="C6" s="74"/>
      <c r="D6" s="74"/>
      <c r="E6" s="74"/>
      <c r="F6" s="74"/>
      <c r="G6" s="74"/>
      <c r="H6" s="74"/>
      <c r="I6" s="74"/>
      <c r="J6" s="74"/>
      <c r="K6" s="74"/>
      <c r="L6" s="74"/>
      <c r="M6" s="74"/>
      <c r="N6" s="74"/>
      <c r="O6" s="74"/>
      <c r="P6" s="74"/>
      <c r="Q6" s="134"/>
    </row>
    <row r="7" spans="1:35" s="235" customFormat="1" ht="16.5" customHeight="1" x14ac:dyDescent="0.25">
      <c r="A7" s="232" t="s">
        <v>137</v>
      </c>
      <c r="B7" s="233" t="s">
        <v>3</v>
      </c>
      <c r="C7" s="234"/>
      <c r="D7" s="234"/>
      <c r="E7" s="234"/>
      <c r="F7" s="234"/>
      <c r="G7" s="234"/>
      <c r="H7" s="234"/>
      <c r="I7" s="234"/>
      <c r="J7" s="234"/>
      <c r="K7" s="234"/>
      <c r="L7" s="234"/>
      <c r="M7" s="234"/>
      <c r="N7" s="234"/>
      <c r="O7" s="234"/>
      <c r="P7" s="234"/>
      <c r="Q7" s="234"/>
    </row>
    <row r="8" spans="1:35" s="235" customFormat="1" ht="16.5" customHeight="1" x14ac:dyDescent="0.25">
      <c r="A8" s="232" t="s">
        <v>143</v>
      </c>
      <c r="B8" s="233" t="s">
        <v>3</v>
      </c>
      <c r="C8" s="234"/>
      <c r="D8" s="234"/>
      <c r="E8" s="234"/>
      <c r="F8" s="234"/>
      <c r="G8" s="234"/>
      <c r="H8" s="234"/>
      <c r="I8" s="234"/>
      <c r="J8" s="234"/>
      <c r="K8" s="234"/>
      <c r="L8" s="234"/>
      <c r="M8" s="234"/>
      <c r="N8" s="234"/>
      <c r="O8" s="234"/>
      <c r="P8" s="234"/>
      <c r="Q8" s="234"/>
    </row>
    <row r="9" spans="1:35" s="235" customFormat="1" ht="16.5" customHeight="1" x14ac:dyDescent="0.25">
      <c r="A9" s="232" t="s">
        <v>143</v>
      </c>
      <c r="B9" s="233" t="s">
        <v>3</v>
      </c>
      <c r="C9" s="234"/>
      <c r="D9" s="234"/>
      <c r="E9" s="234"/>
      <c r="F9" s="234"/>
      <c r="G9" s="234"/>
      <c r="H9" s="234"/>
      <c r="I9" s="234"/>
      <c r="J9" s="234"/>
      <c r="K9" s="234"/>
      <c r="L9" s="234"/>
      <c r="M9" s="234"/>
      <c r="N9" s="234"/>
      <c r="O9" s="234"/>
      <c r="P9" s="234"/>
      <c r="Q9" s="234"/>
    </row>
    <row r="10" spans="1:35" s="235" customFormat="1" ht="16.5" customHeight="1" x14ac:dyDescent="0.25">
      <c r="A10" s="232" t="s">
        <v>143</v>
      </c>
      <c r="B10" s="233" t="s">
        <v>3</v>
      </c>
      <c r="C10" s="234"/>
      <c r="D10" s="234"/>
      <c r="E10" s="234"/>
      <c r="F10" s="234"/>
      <c r="G10" s="234"/>
      <c r="H10" s="234"/>
      <c r="I10" s="234"/>
      <c r="J10" s="234"/>
      <c r="K10" s="234"/>
      <c r="L10" s="234"/>
      <c r="M10" s="234"/>
      <c r="N10" s="234"/>
      <c r="O10" s="234"/>
      <c r="P10" s="234"/>
      <c r="Q10" s="234"/>
    </row>
    <row r="11" spans="1:35" s="235" customFormat="1" ht="16.5" customHeight="1" x14ac:dyDescent="0.25">
      <c r="A11" s="232" t="s">
        <v>143</v>
      </c>
      <c r="B11" s="233" t="s">
        <v>3</v>
      </c>
      <c r="C11" s="234"/>
      <c r="D11" s="234"/>
      <c r="E11" s="234"/>
      <c r="F11" s="234"/>
      <c r="G11" s="234"/>
      <c r="H11" s="234"/>
      <c r="I11" s="234"/>
      <c r="J11" s="234"/>
      <c r="K11" s="234"/>
      <c r="L11" s="234"/>
      <c r="M11" s="234"/>
      <c r="N11" s="234"/>
      <c r="O11" s="234"/>
      <c r="P11" s="234"/>
      <c r="Q11" s="234"/>
    </row>
    <row r="12" spans="1:35" s="235" customFormat="1" ht="16.5" customHeight="1" x14ac:dyDescent="0.25">
      <c r="A12" s="232" t="s">
        <v>143</v>
      </c>
      <c r="B12" s="233" t="s">
        <v>3</v>
      </c>
      <c r="C12" s="234"/>
      <c r="D12" s="234"/>
      <c r="E12" s="234"/>
      <c r="F12" s="234"/>
      <c r="G12" s="234"/>
      <c r="H12" s="234"/>
      <c r="I12" s="234"/>
      <c r="J12" s="234"/>
      <c r="K12" s="234"/>
      <c r="L12" s="234"/>
      <c r="M12" s="234"/>
      <c r="N12" s="234"/>
      <c r="O12" s="234"/>
      <c r="P12" s="234"/>
      <c r="Q12" s="234"/>
    </row>
    <row r="13" spans="1:35" ht="16.5" customHeight="1" x14ac:dyDescent="0.25">
      <c r="A13" s="232" t="s">
        <v>124</v>
      </c>
      <c r="B13" s="233" t="s">
        <v>3</v>
      </c>
      <c r="C13" s="236">
        <f>'2. Tulud-kulud projektiga'!D53</f>
        <v>0</v>
      </c>
      <c r="D13" s="236">
        <f>'2. Tulud-kulud projektiga'!E53</f>
        <v>0</v>
      </c>
      <c r="E13" s="236">
        <f>'2. Tulud-kulud projektiga'!F53</f>
        <v>84375</v>
      </c>
      <c r="F13" s="236">
        <f>'2. Tulud-kulud projektiga'!G53</f>
        <v>112500</v>
      </c>
      <c r="G13" s="236">
        <f>'2. Tulud-kulud projektiga'!H53</f>
        <v>146250</v>
      </c>
      <c r="H13" s="236">
        <f>'2. Tulud-kulud projektiga'!I53</f>
        <v>168750</v>
      </c>
      <c r="I13" s="236">
        <f>'2. Tulud-kulud projektiga'!J53</f>
        <v>168750</v>
      </c>
      <c r="J13" s="236">
        <f>'2. Tulud-kulud projektiga'!K53</f>
        <v>168750</v>
      </c>
      <c r="K13" s="236">
        <f>'2. Tulud-kulud projektiga'!L53</f>
        <v>168750</v>
      </c>
      <c r="L13" s="236">
        <f>'2. Tulud-kulud projektiga'!M53</f>
        <v>168750</v>
      </c>
      <c r="M13" s="236">
        <f>'2. Tulud-kulud projektiga'!N53</f>
        <v>168750</v>
      </c>
      <c r="N13" s="236">
        <f>'2. Tulud-kulud projektiga'!O53</f>
        <v>168750</v>
      </c>
      <c r="O13" s="236">
        <f>'2. Tulud-kulud projektiga'!P53</f>
        <v>168750</v>
      </c>
      <c r="P13" s="236">
        <f>'2. Tulud-kulud projektiga'!Q53</f>
        <v>168750</v>
      </c>
      <c r="Q13" s="236">
        <f>'2. Tulud-kulud projektiga'!R53</f>
        <v>168750</v>
      </c>
    </row>
    <row r="14" spans="1:35" ht="16.5" customHeight="1" x14ac:dyDescent="0.25">
      <c r="A14" s="232" t="s">
        <v>182</v>
      </c>
      <c r="B14" s="233" t="s">
        <v>3</v>
      </c>
      <c r="C14" s="11"/>
      <c r="D14" s="11"/>
      <c r="E14" s="11"/>
      <c r="F14" s="11"/>
      <c r="G14" s="11"/>
      <c r="H14" s="11"/>
      <c r="I14" s="11"/>
      <c r="J14" s="11"/>
      <c r="K14" s="11"/>
      <c r="L14" s="11"/>
      <c r="M14" s="11"/>
      <c r="N14" s="11"/>
      <c r="O14" s="11"/>
      <c r="P14" s="11"/>
      <c r="Q14" s="11"/>
    </row>
    <row r="15" spans="1:35" ht="16.5" customHeight="1" x14ac:dyDescent="0.25">
      <c r="A15" s="232" t="s">
        <v>334</v>
      </c>
      <c r="B15" s="233" t="s">
        <v>3</v>
      </c>
      <c r="C15" s="11"/>
      <c r="D15" s="11"/>
      <c r="E15" s="11"/>
      <c r="F15" s="11"/>
      <c r="G15" s="11"/>
      <c r="H15" s="11"/>
      <c r="I15" s="11"/>
      <c r="J15" s="11"/>
      <c r="K15" s="11"/>
      <c r="L15" s="11"/>
      <c r="M15" s="11"/>
      <c r="N15" s="11"/>
      <c r="O15" s="11"/>
      <c r="P15" s="11"/>
      <c r="Q15" s="11"/>
    </row>
    <row r="16" spans="1:35" ht="16.5" customHeight="1" x14ac:dyDescent="0.25">
      <c r="A16" s="232" t="s">
        <v>125</v>
      </c>
      <c r="B16" s="233" t="s">
        <v>3</v>
      </c>
      <c r="C16" s="11"/>
      <c r="D16" s="11"/>
      <c r="E16" s="11"/>
      <c r="F16" s="11"/>
      <c r="G16" s="11"/>
      <c r="H16" s="11"/>
      <c r="I16" s="11"/>
      <c r="J16" s="11"/>
      <c r="K16" s="11"/>
      <c r="L16" s="11"/>
      <c r="M16" s="11"/>
      <c r="N16" s="11"/>
      <c r="O16" s="11"/>
      <c r="P16" s="11"/>
      <c r="Q16" s="11"/>
    </row>
    <row r="17" spans="1:35" ht="16.5" customHeight="1" x14ac:dyDescent="0.25">
      <c r="A17" s="232"/>
      <c r="B17" s="233" t="s">
        <v>3</v>
      </c>
      <c r="C17" s="11"/>
      <c r="D17" s="11"/>
      <c r="E17" s="11"/>
      <c r="F17" s="11"/>
      <c r="G17" s="11"/>
      <c r="H17" s="11"/>
      <c r="I17" s="11"/>
      <c r="J17" s="11"/>
      <c r="K17" s="11"/>
      <c r="L17" s="11"/>
      <c r="M17" s="11"/>
      <c r="N17" s="11"/>
      <c r="O17" s="11"/>
      <c r="P17" s="11"/>
      <c r="Q17" s="11"/>
    </row>
    <row r="18" spans="1:35" ht="16.5" customHeight="1" x14ac:dyDescent="0.25">
      <c r="A18" s="232"/>
      <c r="B18" s="233" t="s">
        <v>3</v>
      </c>
      <c r="C18" s="11"/>
      <c r="D18" s="11"/>
      <c r="E18" s="11"/>
      <c r="F18" s="11"/>
      <c r="G18" s="11"/>
      <c r="H18" s="11"/>
      <c r="I18" s="11"/>
      <c r="J18" s="11"/>
      <c r="K18" s="11"/>
      <c r="L18" s="11"/>
      <c r="M18" s="11"/>
      <c r="N18" s="11"/>
      <c r="O18" s="11"/>
      <c r="P18" s="11"/>
      <c r="Q18" s="11"/>
    </row>
    <row r="19" spans="1:35" ht="4.5" customHeight="1" x14ac:dyDescent="0.25">
      <c r="A19" s="229"/>
      <c r="B19" s="237"/>
      <c r="C19" s="18"/>
      <c r="D19" s="18"/>
      <c r="E19" s="18"/>
      <c r="F19" s="18"/>
      <c r="G19" s="18"/>
      <c r="H19" s="18"/>
      <c r="I19" s="18"/>
      <c r="J19" s="18"/>
      <c r="K19" s="18"/>
      <c r="L19" s="18"/>
      <c r="M19" s="18"/>
      <c r="N19" s="18"/>
      <c r="O19" s="18"/>
      <c r="P19" s="18"/>
      <c r="Q19" s="19"/>
    </row>
    <row r="20" spans="1:35" s="241" customFormat="1" ht="22.5" customHeight="1" x14ac:dyDescent="0.25">
      <c r="A20" s="238" t="s">
        <v>126</v>
      </c>
      <c r="B20" s="239" t="s">
        <v>3</v>
      </c>
      <c r="C20" s="240">
        <f t="shared" ref="C20:P20" si="3">SUM(C7:C18)</f>
        <v>0</v>
      </c>
      <c r="D20" s="240">
        <f t="shared" si="3"/>
        <v>0</v>
      </c>
      <c r="E20" s="240">
        <f t="shared" si="3"/>
        <v>84375</v>
      </c>
      <c r="F20" s="240">
        <f t="shared" si="3"/>
        <v>112500</v>
      </c>
      <c r="G20" s="240">
        <f t="shared" si="3"/>
        <v>146250</v>
      </c>
      <c r="H20" s="240">
        <f t="shared" si="3"/>
        <v>168750</v>
      </c>
      <c r="I20" s="240">
        <f t="shared" si="3"/>
        <v>168750</v>
      </c>
      <c r="J20" s="240">
        <f t="shared" si="3"/>
        <v>168750</v>
      </c>
      <c r="K20" s="240">
        <f t="shared" si="3"/>
        <v>168750</v>
      </c>
      <c r="L20" s="240">
        <f t="shared" si="3"/>
        <v>168750</v>
      </c>
      <c r="M20" s="240">
        <f t="shared" si="3"/>
        <v>168750</v>
      </c>
      <c r="N20" s="240">
        <f t="shared" si="3"/>
        <v>168750</v>
      </c>
      <c r="O20" s="240">
        <f t="shared" si="3"/>
        <v>168750</v>
      </c>
      <c r="P20" s="240">
        <f t="shared" si="3"/>
        <v>168750</v>
      </c>
      <c r="Q20" s="240">
        <f t="shared" ref="Q20" si="4">SUM(Q7:Q18)</f>
        <v>168750</v>
      </c>
      <c r="R20" s="3"/>
      <c r="S20" s="3"/>
      <c r="T20" s="3"/>
      <c r="U20" s="3"/>
      <c r="V20" s="3"/>
      <c r="W20" s="3"/>
      <c r="X20" s="3"/>
      <c r="Y20" s="3"/>
      <c r="Z20" s="3"/>
      <c r="AA20" s="3"/>
      <c r="AB20" s="3"/>
      <c r="AC20" s="3"/>
      <c r="AD20" s="3"/>
      <c r="AE20" s="3"/>
      <c r="AF20" s="3"/>
      <c r="AG20" s="3"/>
      <c r="AH20" s="3"/>
      <c r="AI20" s="3"/>
    </row>
    <row r="21" spans="1:35" s="241" customFormat="1" ht="4.5" customHeight="1" x14ac:dyDescent="0.25">
      <c r="A21" s="242"/>
      <c r="B21" s="237"/>
      <c r="C21" s="243"/>
      <c r="D21" s="243"/>
      <c r="E21" s="243"/>
      <c r="F21" s="243"/>
      <c r="G21" s="243"/>
      <c r="H21" s="243"/>
      <c r="I21" s="243"/>
      <c r="J21" s="243"/>
      <c r="K21" s="243"/>
      <c r="L21" s="243"/>
      <c r="M21" s="243"/>
      <c r="N21" s="243"/>
      <c r="O21" s="243"/>
      <c r="P21" s="243"/>
      <c r="Q21" s="244"/>
      <c r="R21" s="3"/>
      <c r="S21" s="3"/>
      <c r="T21" s="3"/>
      <c r="U21" s="3"/>
      <c r="V21" s="3"/>
      <c r="W21" s="3"/>
      <c r="X21" s="3"/>
      <c r="Y21" s="3"/>
      <c r="Z21" s="3"/>
      <c r="AA21" s="3"/>
      <c r="AB21" s="3"/>
      <c r="AC21" s="3"/>
      <c r="AD21" s="3"/>
      <c r="AE21" s="3"/>
      <c r="AF21" s="3"/>
      <c r="AG21" s="3"/>
      <c r="AH21" s="3"/>
      <c r="AI21" s="3"/>
    </row>
    <row r="22" spans="1:35" ht="20.25" customHeight="1" x14ac:dyDescent="0.25">
      <c r="A22" s="245"/>
      <c r="B22" s="246"/>
      <c r="C22" s="247"/>
      <c r="D22" s="247"/>
      <c r="E22" s="247"/>
      <c r="F22" s="247"/>
      <c r="G22" s="247"/>
      <c r="H22" s="247"/>
      <c r="I22" s="247"/>
      <c r="J22" s="247"/>
      <c r="K22" s="247"/>
      <c r="L22" s="247"/>
      <c r="M22" s="247"/>
      <c r="N22" s="247"/>
      <c r="O22" s="247"/>
      <c r="P22" s="247"/>
      <c r="Q22" s="247"/>
    </row>
    <row r="23" spans="1:35" ht="20.25" customHeight="1" x14ac:dyDescent="0.25">
      <c r="A23" s="224" t="s">
        <v>127</v>
      </c>
      <c r="B23" s="248"/>
      <c r="C23" s="11"/>
      <c r="D23" s="11"/>
      <c r="E23" s="11"/>
      <c r="F23" s="11"/>
      <c r="G23" s="11"/>
      <c r="H23" s="11"/>
      <c r="I23" s="11"/>
      <c r="J23" s="11"/>
      <c r="K23" s="11"/>
      <c r="L23" s="11"/>
      <c r="M23" s="11"/>
      <c r="N23" s="11"/>
      <c r="O23" s="11"/>
      <c r="P23" s="11"/>
      <c r="Q23" s="11"/>
    </row>
    <row r="24" spans="1:35" ht="4.5" customHeight="1" x14ac:dyDescent="0.25">
      <c r="A24" s="231"/>
      <c r="B24" s="237"/>
      <c r="C24" s="18"/>
      <c r="D24" s="18"/>
      <c r="E24" s="18"/>
      <c r="F24" s="18"/>
      <c r="G24" s="18"/>
      <c r="H24" s="18"/>
      <c r="I24" s="18"/>
      <c r="J24" s="18"/>
      <c r="K24" s="18"/>
      <c r="L24" s="18"/>
      <c r="M24" s="18"/>
      <c r="N24" s="18"/>
      <c r="O24" s="18"/>
      <c r="P24" s="18"/>
      <c r="Q24" s="19"/>
    </row>
    <row r="25" spans="1:35" ht="16.5" customHeight="1" x14ac:dyDescent="0.25">
      <c r="A25" s="232" t="s">
        <v>138</v>
      </c>
      <c r="B25" s="233" t="s">
        <v>3</v>
      </c>
      <c r="C25" s="236">
        <f>'1. Projekti elluviimise kulud'!D19</f>
        <v>0</v>
      </c>
      <c r="D25" s="236">
        <f>'1. Projekti elluviimise kulud'!E19</f>
        <v>0</v>
      </c>
      <c r="E25" s="236">
        <f>'1. Projekti elluviimise kulud'!F19</f>
        <v>0</v>
      </c>
      <c r="F25" s="236">
        <f>'1. Projekti elluviimise kulud'!G19</f>
        <v>0</v>
      </c>
      <c r="G25" s="236">
        <f>'1. Projekti elluviimise kulud'!H19</f>
        <v>0</v>
      </c>
      <c r="H25" s="236">
        <f>'1. Projekti elluviimise kulud'!I19</f>
        <v>0</v>
      </c>
      <c r="I25" s="249"/>
      <c r="J25" s="249"/>
      <c r="K25" s="249"/>
      <c r="L25" s="249"/>
      <c r="M25" s="249"/>
      <c r="N25" s="249"/>
      <c r="O25" s="249"/>
      <c r="P25" s="249"/>
      <c r="Q25" s="249"/>
    </row>
    <row r="26" spans="1:35" ht="16.5" customHeight="1" x14ac:dyDescent="0.25">
      <c r="A26" s="232" t="s">
        <v>139</v>
      </c>
      <c r="B26" s="233" t="s">
        <v>3</v>
      </c>
      <c r="C26" s="236">
        <f>'2. Tulud-kulud projektiga'!D118</f>
        <v>0</v>
      </c>
      <c r="D26" s="236">
        <f>'2. Tulud-kulud projektiga'!E118</f>
        <v>0</v>
      </c>
      <c r="E26" s="236">
        <f>'2. Tulud-kulud projektiga'!F118</f>
        <v>85168.676959999997</v>
      </c>
      <c r="F26" s="236">
        <f>'2. Tulud-kulud projektiga'!G118</f>
        <v>113452.17695999998</v>
      </c>
      <c r="G26" s="236">
        <f>'2. Tulud-kulud projektiga'!H118</f>
        <v>147145.77695999999</v>
      </c>
      <c r="H26" s="236">
        <f>'2. Tulud-kulud projektiga'!I118</f>
        <v>169875.77695999999</v>
      </c>
      <c r="I26" s="236">
        <f>'2. Tulud-kulud projektiga'!J118</f>
        <v>169875.77695999999</v>
      </c>
      <c r="J26" s="236">
        <f>'2. Tulud-kulud projektiga'!K118</f>
        <v>169875.77695999999</v>
      </c>
      <c r="K26" s="236">
        <f>'2. Tulud-kulud projektiga'!L118</f>
        <v>169875.77695999999</v>
      </c>
      <c r="L26" s="236">
        <f>'2. Tulud-kulud projektiga'!M118</f>
        <v>169875.77695999999</v>
      </c>
      <c r="M26" s="236">
        <f>'2. Tulud-kulud projektiga'!N118</f>
        <v>169875.77695999999</v>
      </c>
      <c r="N26" s="236">
        <f>'2. Tulud-kulud projektiga'!O118</f>
        <v>169875.77695999999</v>
      </c>
      <c r="O26" s="236">
        <f>'2. Tulud-kulud projektiga'!P118</f>
        <v>169875.77695999999</v>
      </c>
      <c r="P26" s="236">
        <f>'2. Tulud-kulud projektiga'!Q118</f>
        <v>169875.77695999999</v>
      </c>
      <c r="Q26" s="236">
        <f>'2. Tulud-kulud projektiga'!R118</f>
        <v>169875.77695999999</v>
      </c>
    </row>
    <row r="27" spans="1:35" ht="16.5" customHeight="1" x14ac:dyDescent="0.25">
      <c r="A27" s="232"/>
      <c r="B27" s="233" t="s">
        <v>3</v>
      </c>
      <c r="C27" s="11"/>
      <c r="D27" s="11"/>
      <c r="E27" s="11"/>
      <c r="F27" s="11"/>
      <c r="G27" s="11"/>
      <c r="H27" s="11"/>
      <c r="I27" s="11"/>
      <c r="J27" s="11"/>
      <c r="K27" s="11"/>
      <c r="L27" s="11"/>
      <c r="M27" s="11"/>
      <c r="N27" s="11"/>
      <c r="O27" s="11"/>
      <c r="P27" s="11"/>
      <c r="Q27" s="11"/>
    </row>
    <row r="28" spans="1:35" ht="16.5" customHeight="1" x14ac:dyDescent="0.25">
      <c r="A28" s="232" t="s">
        <v>128</v>
      </c>
      <c r="B28" s="233" t="s">
        <v>3</v>
      </c>
      <c r="C28" s="11"/>
      <c r="D28" s="11"/>
      <c r="E28" s="11"/>
      <c r="F28" s="11"/>
      <c r="G28" s="11"/>
      <c r="H28" s="11"/>
      <c r="I28" s="11"/>
      <c r="J28" s="11"/>
      <c r="K28" s="11"/>
      <c r="L28" s="11"/>
      <c r="M28" s="11"/>
      <c r="N28" s="11"/>
      <c r="O28" s="11"/>
      <c r="P28" s="11"/>
      <c r="Q28" s="11"/>
    </row>
    <row r="29" spans="1:35" ht="16.5" customHeight="1" x14ac:dyDescent="0.25">
      <c r="A29" s="232" t="s">
        <v>129</v>
      </c>
      <c r="B29" s="233" t="s">
        <v>3</v>
      </c>
      <c r="C29" s="11"/>
      <c r="D29" s="11"/>
      <c r="E29" s="11"/>
      <c r="F29" s="11"/>
      <c r="G29" s="11"/>
      <c r="H29" s="11"/>
      <c r="I29" s="11"/>
      <c r="J29" s="11"/>
      <c r="K29" s="11"/>
      <c r="L29" s="11"/>
      <c r="M29" s="11"/>
      <c r="N29" s="11"/>
      <c r="O29" s="11"/>
      <c r="P29" s="11"/>
      <c r="Q29" s="11"/>
    </row>
    <row r="30" spans="1:35" ht="16.5" hidden="1" customHeight="1" x14ac:dyDescent="0.25">
      <c r="A30" s="232"/>
      <c r="B30" s="233" t="s">
        <v>3</v>
      </c>
      <c r="C30" s="11"/>
      <c r="D30" s="11"/>
      <c r="E30" s="11"/>
      <c r="F30" s="11"/>
      <c r="G30" s="11"/>
      <c r="H30" s="11"/>
      <c r="I30" s="11"/>
      <c r="J30" s="11"/>
      <c r="K30" s="11"/>
      <c r="L30" s="11"/>
      <c r="M30" s="11"/>
      <c r="N30" s="11"/>
      <c r="O30" s="11"/>
      <c r="P30" s="11"/>
      <c r="Q30" s="11"/>
    </row>
    <row r="31" spans="1:35" ht="16.5" hidden="1" customHeight="1" x14ac:dyDescent="0.25">
      <c r="A31" s="232"/>
      <c r="B31" s="233" t="s">
        <v>3</v>
      </c>
      <c r="C31" s="11"/>
      <c r="D31" s="11"/>
      <c r="E31" s="11"/>
      <c r="F31" s="11"/>
      <c r="G31" s="11"/>
      <c r="H31" s="11"/>
      <c r="I31" s="11"/>
      <c r="J31" s="11"/>
      <c r="K31" s="11"/>
      <c r="L31" s="11"/>
      <c r="M31" s="11"/>
      <c r="N31" s="11"/>
      <c r="O31" s="11"/>
      <c r="P31" s="11"/>
      <c r="Q31" s="11"/>
    </row>
    <row r="32" spans="1:35" ht="4.5" customHeight="1" x14ac:dyDescent="0.25">
      <c r="A32" s="250"/>
      <c r="B32" s="251"/>
      <c r="C32" s="249"/>
      <c r="D32" s="249"/>
      <c r="E32" s="249"/>
      <c r="F32" s="249"/>
      <c r="G32" s="249"/>
      <c r="H32" s="249"/>
      <c r="I32" s="249"/>
      <c r="J32" s="249"/>
      <c r="K32" s="249"/>
      <c r="L32" s="249"/>
      <c r="M32" s="249"/>
      <c r="N32" s="249"/>
      <c r="O32" s="249"/>
      <c r="P32" s="249"/>
      <c r="Q32" s="249"/>
    </row>
    <row r="33" spans="1:35" s="241" customFormat="1" ht="22.5" customHeight="1" x14ac:dyDescent="0.25">
      <c r="A33" s="238" t="s">
        <v>130</v>
      </c>
      <c r="B33" s="239" t="s">
        <v>3</v>
      </c>
      <c r="C33" s="240">
        <f t="shared" ref="C33:P33" si="5">SUM(C25:C31)</f>
        <v>0</v>
      </c>
      <c r="D33" s="240">
        <f t="shared" si="5"/>
        <v>0</v>
      </c>
      <c r="E33" s="240">
        <f t="shared" si="5"/>
        <v>85168.676959999997</v>
      </c>
      <c r="F33" s="240">
        <f t="shared" si="5"/>
        <v>113452.17695999998</v>
      </c>
      <c r="G33" s="240">
        <f t="shared" si="5"/>
        <v>147145.77695999999</v>
      </c>
      <c r="H33" s="240">
        <f t="shared" si="5"/>
        <v>169875.77695999999</v>
      </c>
      <c r="I33" s="240">
        <f t="shared" si="5"/>
        <v>169875.77695999999</v>
      </c>
      <c r="J33" s="240">
        <f t="shared" si="5"/>
        <v>169875.77695999999</v>
      </c>
      <c r="K33" s="240">
        <f t="shared" si="5"/>
        <v>169875.77695999999</v>
      </c>
      <c r="L33" s="240">
        <f t="shared" si="5"/>
        <v>169875.77695999999</v>
      </c>
      <c r="M33" s="240">
        <f t="shared" si="5"/>
        <v>169875.77695999999</v>
      </c>
      <c r="N33" s="240">
        <f t="shared" si="5"/>
        <v>169875.77695999999</v>
      </c>
      <c r="O33" s="240">
        <f t="shared" si="5"/>
        <v>169875.77695999999</v>
      </c>
      <c r="P33" s="240">
        <f t="shared" si="5"/>
        <v>169875.77695999999</v>
      </c>
      <c r="Q33" s="240">
        <f t="shared" ref="Q33" si="6">SUM(Q25:Q31)</f>
        <v>169875.77695999999</v>
      </c>
      <c r="R33" s="3"/>
      <c r="S33" s="3"/>
      <c r="T33" s="3"/>
      <c r="U33" s="3"/>
      <c r="V33" s="3"/>
      <c r="W33" s="3"/>
      <c r="X33" s="3"/>
      <c r="Y33" s="3"/>
      <c r="Z33" s="3"/>
      <c r="AA33" s="3"/>
      <c r="AB33" s="3"/>
      <c r="AC33" s="3"/>
      <c r="AD33" s="3"/>
      <c r="AE33" s="3"/>
      <c r="AF33" s="3"/>
      <c r="AG33" s="3"/>
      <c r="AH33" s="3"/>
      <c r="AI33" s="3"/>
    </row>
    <row r="34" spans="1:35" s="241" customFormat="1" ht="4.5" customHeight="1" x14ac:dyDescent="0.25">
      <c r="A34" s="242"/>
      <c r="B34" s="237"/>
      <c r="C34" s="243"/>
      <c r="D34" s="243"/>
      <c r="E34" s="243"/>
      <c r="F34" s="243"/>
      <c r="G34" s="243"/>
      <c r="H34" s="243"/>
      <c r="I34" s="243"/>
      <c r="J34" s="243"/>
      <c r="K34" s="243"/>
      <c r="L34" s="243"/>
      <c r="M34" s="243"/>
      <c r="N34" s="243"/>
      <c r="O34" s="243"/>
      <c r="P34" s="243"/>
      <c r="Q34" s="244"/>
      <c r="R34" s="3"/>
      <c r="S34" s="3"/>
      <c r="T34" s="3"/>
      <c r="U34" s="3"/>
      <c r="V34" s="3"/>
      <c r="W34" s="3"/>
      <c r="X34" s="3"/>
      <c r="Y34" s="3"/>
      <c r="Z34" s="3"/>
      <c r="AA34" s="3"/>
      <c r="AB34" s="3"/>
      <c r="AC34" s="3"/>
      <c r="AD34" s="3"/>
      <c r="AE34" s="3"/>
      <c r="AF34" s="3"/>
      <c r="AG34" s="3"/>
      <c r="AH34" s="3"/>
      <c r="AI34" s="3"/>
    </row>
    <row r="35" spans="1:35" s="241" customFormat="1" ht="18.75" customHeight="1" x14ac:dyDescent="0.25">
      <c r="A35" s="252"/>
      <c r="B35" s="246"/>
      <c r="C35" s="253"/>
      <c r="D35" s="253"/>
      <c r="E35" s="253"/>
      <c r="F35" s="253"/>
      <c r="G35" s="253"/>
      <c r="H35" s="253"/>
      <c r="I35" s="253"/>
      <c r="J35" s="253"/>
      <c r="K35" s="253"/>
      <c r="L35" s="253"/>
      <c r="M35" s="253"/>
      <c r="N35" s="253"/>
      <c r="O35" s="253"/>
      <c r="P35" s="253"/>
      <c r="Q35" s="267"/>
      <c r="R35" s="3"/>
      <c r="S35" s="3"/>
      <c r="T35" s="3"/>
      <c r="U35" s="3"/>
      <c r="V35" s="3"/>
      <c r="W35" s="3"/>
      <c r="X35" s="3"/>
      <c r="Y35" s="3"/>
      <c r="Z35" s="3"/>
      <c r="AA35" s="3"/>
      <c r="AB35" s="3"/>
      <c r="AC35" s="3"/>
      <c r="AD35" s="3"/>
      <c r="AE35" s="3"/>
      <c r="AF35" s="3"/>
      <c r="AG35" s="3"/>
      <c r="AH35" s="3"/>
      <c r="AI35" s="3"/>
    </row>
    <row r="36" spans="1:35" s="257" customFormat="1" ht="18" customHeight="1" x14ac:dyDescent="0.25">
      <c r="A36" s="254" t="s">
        <v>131</v>
      </c>
      <c r="B36" s="239" t="s">
        <v>3</v>
      </c>
      <c r="C36" s="255">
        <f t="shared" ref="C36:P36" si="7">C20-C33</f>
        <v>0</v>
      </c>
      <c r="D36" s="255">
        <f t="shared" si="7"/>
        <v>0</v>
      </c>
      <c r="E36" s="255">
        <f t="shared" si="7"/>
        <v>-793.67695999999705</v>
      </c>
      <c r="F36" s="255">
        <f t="shared" si="7"/>
        <v>-952.1769599999825</v>
      </c>
      <c r="G36" s="255">
        <f t="shared" si="7"/>
        <v>-895.77695999998832</v>
      </c>
      <c r="H36" s="255">
        <f t="shared" si="7"/>
        <v>-1125.7769599999883</v>
      </c>
      <c r="I36" s="255">
        <f t="shared" si="7"/>
        <v>-1125.7769599999883</v>
      </c>
      <c r="J36" s="255">
        <f t="shared" si="7"/>
        <v>-1125.7769599999883</v>
      </c>
      <c r="K36" s="255">
        <f t="shared" si="7"/>
        <v>-1125.7769599999883</v>
      </c>
      <c r="L36" s="255">
        <f t="shared" si="7"/>
        <v>-1125.7769599999883</v>
      </c>
      <c r="M36" s="255">
        <f t="shared" si="7"/>
        <v>-1125.7769599999883</v>
      </c>
      <c r="N36" s="255">
        <f t="shared" si="7"/>
        <v>-1125.7769599999883</v>
      </c>
      <c r="O36" s="255">
        <f t="shared" si="7"/>
        <v>-1125.7769599999883</v>
      </c>
      <c r="P36" s="255">
        <f t="shared" si="7"/>
        <v>-1125.7769599999883</v>
      </c>
      <c r="Q36" s="255">
        <f t="shared" ref="Q36" si="8">Q20-Q33</f>
        <v>-1125.7769599999883</v>
      </c>
      <c r="R36" s="256"/>
      <c r="S36" s="256"/>
      <c r="T36" s="256"/>
      <c r="U36" s="256"/>
      <c r="V36" s="256"/>
      <c r="W36" s="256"/>
      <c r="X36" s="256"/>
      <c r="Y36" s="256"/>
      <c r="Z36" s="256"/>
      <c r="AA36" s="256"/>
      <c r="AB36" s="256"/>
      <c r="AC36" s="256"/>
      <c r="AD36" s="256"/>
      <c r="AE36" s="256"/>
      <c r="AF36" s="256"/>
      <c r="AG36" s="256"/>
      <c r="AH36" s="256"/>
      <c r="AI36" s="256"/>
    </row>
    <row r="37" spans="1:35" ht="4.5" customHeight="1" x14ac:dyDescent="0.25">
      <c r="A37" s="229"/>
      <c r="B37" s="237"/>
      <c r="C37" s="18"/>
      <c r="D37" s="18"/>
      <c r="E37" s="18"/>
      <c r="F37" s="18"/>
      <c r="G37" s="18"/>
      <c r="H37" s="18"/>
      <c r="I37" s="18"/>
      <c r="J37" s="18"/>
      <c r="K37" s="18"/>
      <c r="L37" s="18"/>
      <c r="M37" s="18"/>
      <c r="N37" s="18"/>
      <c r="O37" s="18"/>
      <c r="P37" s="18"/>
      <c r="Q37" s="18"/>
    </row>
    <row r="38" spans="1:35" s="241" customFormat="1" ht="22.5" customHeight="1" x14ac:dyDescent="0.25">
      <c r="A38" s="238" t="s">
        <v>132</v>
      </c>
      <c r="B38" s="239" t="s">
        <v>3</v>
      </c>
      <c r="C38" s="240">
        <f>C36</f>
        <v>0</v>
      </c>
      <c r="D38" s="240">
        <f>C38+D36</f>
        <v>0</v>
      </c>
      <c r="E38" s="240">
        <f t="shared" ref="E38:O38" si="9">D38+E36</f>
        <v>-793.67695999999705</v>
      </c>
      <c r="F38" s="240">
        <f t="shared" si="9"/>
        <v>-1745.8539199999796</v>
      </c>
      <c r="G38" s="240">
        <f t="shared" si="9"/>
        <v>-2641.6308799999679</v>
      </c>
      <c r="H38" s="240">
        <f t="shared" si="9"/>
        <v>-3767.4078399999562</v>
      </c>
      <c r="I38" s="240">
        <f t="shared" si="9"/>
        <v>-4893.1847999999445</v>
      </c>
      <c r="J38" s="240">
        <f t="shared" si="9"/>
        <v>-6018.9617599999328</v>
      </c>
      <c r="K38" s="240">
        <f t="shared" si="9"/>
        <v>-7144.7387199999212</v>
      </c>
      <c r="L38" s="240">
        <f t="shared" si="9"/>
        <v>-8270.5156799999095</v>
      </c>
      <c r="M38" s="240">
        <f t="shared" si="9"/>
        <v>-9396.2926399998978</v>
      </c>
      <c r="N38" s="240">
        <f t="shared" si="9"/>
        <v>-10522.069599999886</v>
      </c>
      <c r="O38" s="240">
        <f t="shared" si="9"/>
        <v>-11647.846559999874</v>
      </c>
      <c r="P38" s="240">
        <f t="shared" ref="P38" si="10">O38+P36</f>
        <v>-12773.623519999863</v>
      </c>
      <c r="Q38" s="240">
        <f t="shared" ref="Q38" si="11">P38+Q36</f>
        <v>-13899.400479999851</v>
      </c>
      <c r="R38" s="3"/>
      <c r="S38" s="3"/>
      <c r="T38" s="3"/>
      <c r="U38" s="3"/>
      <c r="V38" s="3"/>
      <c r="W38" s="3"/>
      <c r="X38" s="3"/>
      <c r="Y38" s="3"/>
      <c r="Z38" s="3"/>
      <c r="AA38" s="3"/>
      <c r="AB38" s="3"/>
      <c r="AC38" s="3"/>
      <c r="AD38" s="3"/>
      <c r="AE38" s="3"/>
      <c r="AF38" s="3"/>
      <c r="AG38" s="3"/>
      <c r="AH38" s="3"/>
      <c r="AI38" s="3"/>
    </row>
    <row r="39" spans="1:35" ht="4.5" customHeight="1" x14ac:dyDescent="0.25">
      <c r="A39" s="229"/>
      <c r="B39" s="230"/>
      <c r="C39" s="18"/>
      <c r="D39" s="18"/>
      <c r="E39" s="18"/>
      <c r="F39" s="18"/>
      <c r="G39" s="18"/>
      <c r="H39" s="18"/>
      <c r="I39" s="18"/>
      <c r="J39" s="18"/>
      <c r="K39" s="18"/>
      <c r="L39" s="18"/>
      <c r="M39" s="18"/>
      <c r="N39" s="18"/>
      <c r="O39" s="18"/>
      <c r="P39" s="18"/>
      <c r="Q39" s="19"/>
    </row>
    <row r="41" spans="1:35" s="261" customFormat="1" ht="12.75" x14ac:dyDescent="0.25">
      <c r="A41" s="258" t="s">
        <v>133</v>
      </c>
      <c r="B41" s="258"/>
      <c r="C41" s="259">
        <f>C16-C28</f>
        <v>0</v>
      </c>
      <c r="D41" s="259">
        <f t="shared" ref="D41:O41" si="12">C41+D16-D28</f>
        <v>0</v>
      </c>
      <c r="E41" s="259">
        <f t="shared" si="12"/>
        <v>0</v>
      </c>
      <c r="F41" s="259">
        <f t="shared" si="12"/>
        <v>0</v>
      </c>
      <c r="G41" s="259">
        <f t="shared" si="12"/>
        <v>0</v>
      </c>
      <c r="H41" s="259">
        <f t="shared" si="12"/>
        <v>0</v>
      </c>
      <c r="I41" s="259">
        <f t="shared" si="12"/>
        <v>0</v>
      </c>
      <c r="J41" s="259">
        <f t="shared" si="12"/>
        <v>0</v>
      </c>
      <c r="K41" s="259">
        <f t="shared" si="12"/>
        <v>0</v>
      </c>
      <c r="L41" s="259">
        <f t="shared" si="12"/>
        <v>0</v>
      </c>
      <c r="M41" s="259">
        <f t="shared" si="12"/>
        <v>0</v>
      </c>
      <c r="N41" s="259">
        <f t="shared" si="12"/>
        <v>0</v>
      </c>
      <c r="O41" s="259">
        <f t="shared" si="12"/>
        <v>0</v>
      </c>
      <c r="P41" s="259">
        <f t="shared" ref="P41" si="13">O41+P16-P28</f>
        <v>0</v>
      </c>
      <c r="Q41" s="259">
        <f t="shared" ref="Q41" si="14">P41+Q16-Q28</f>
        <v>0</v>
      </c>
      <c r="R41" s="260"/>
      <c r="S41" s="260"/>
      <c r="T41" s="260"/>
      <c r="U41" s="260"/>
      <c r="V41" s="260"/>
      <c r="W41" s="260"/>
      <c r="X41" s="260"/>
      <c r="Y41" s="260"/>
      <c r="Z41" s="260"/>
      <c r="AA41" s="260"/>
      <c r="AB41" s="260"/>
      <c r="AC41" s="260"/>
      <c r="AD41" s="260"/>
      <c r="AE41" s="260"/>
      <c r="AF41" s="260"/>
      <c r="AG41" s="260"/>
      <c r="AH41" s="260"/>
      <c r="AI41" s="260"/>
    </row>
  </sheetData>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15</vt:i4>
      </vt:variant>
      <vt:variant>
        <vt:lpstr>Именованные диапазоны</vt:lpstr>
      </vt:variant>
      <vt:variant>
        <vt:i4>8</vt:i4>
      </vt:variant>
    </vt:vector>
  </HeadingPairs>
  <TitlesOfParts>
    <vt:vector size="23" baseType="lpstr">
      <vt:lpstr>Juhend</vt:lpstr>
      <vt:lpstr>Esileht</vt:lpstr>
      <vt:lpstr>1. Projekti elluviimise kulud</vt:lpstr>
      <vt:lpstr>2. Tulud-kulud projektiga</vt:lpstr>
      <vt:lpstr>3. Tulud-kulud projektita</vt:lpstr>
      <vt:lpstr>4. Lisanduvad tulud-kulud</vt:lpstr>
      <vt:lpstr>7. Tasuvus</vt:lpstr>
      <vt:lpstr>5. Abikõlblik kulu</vt:lpstr>
      <vt:lpstr>6. Rahavood</vt:lpstr>
      <vt:lpstr>Eeldused_muugi</vt:lpstr>
      <vt:lpstr>8. Jääkväärtus</vt:lpstr>
      <vt:lpstr>Maksumäärad</vt:lpstr>
      <vt:lpstr>Arvestusperioodid</vt:lpstr>
      <vt:lpstr>Tulu</vt:lpstr>
      <vt:lpstr>Помещения</vt:lpstr>
      <vt:lpstr>'1. Projekti elluviimise kulud'!Заголовки_для_печати</vt:lpstr>
      <vt:lpstr>'2. Tulud-kulud projektiga'!Заголовки_для_печати</vt:lpstr>
      <vt:lpstr>'3. Tulud-kulud projektita'!Заголовки_для_печати</vt:lpstr>
      <vt:lpstr>'4. Lisanduvad tulud-kulud'!Заголовки_для_печати</vt:lpstr>
      <vt:lpstr>'6. Rahavood'!Заголовки_для_печати</vt:lpstr>
      <vt:lpstr>'7. Tasuvus'!Заголовки_для_печати</vt:lpstr>
      <vt:lpstr>'8. Jääkväärtus'!Заголовки_для_печати</vt:lpstr>
      <vt:lpstr>Eeldused_muugi!Область_печати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dc:creator>
  <cp:lastModifiedBy>Bedjuhhov Mihhail</cp:lastModifiedBy>
  <cp:lastPrinted>2015-07-31T07:43:15Z</cp:lastPrinted>
  <dcterms:created xsi:type="dcterms:W3CDTF">2015-05-28T12:05:22Z</dcterms:created>
  <dcterms:modified xsi:type="dcterms:W3CDTF">2023-10-29T22:24:51Z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070b25-3e51-4c49-94ac-1c89225a19f8_Enabled">
    <vt:lpwstr>true</vt:lpwstr>
  </property>
  <property fmtid="{D5CDD505-2E9C-101B-9397-08002B2CF9AE}" pid="3" name="MSIP_Label_64070b25-3e51-4c49-94ac-1c89225a19f8_SetDate">
    <vt:lpwstr>2023-03-17T13:53:34Z</vt:lpwstr>
  </property>
  <property fmtid="{D5CDD505-2E9C-101B-9397-08002B2CF9AE}" pid="4" name="MSIP_Label_64070b25-3e51-4c49-94ac-1c89225a19f8_Method">
    <vt:lpwstr>Standard</vt:lpwstr>
  </property>
  <property fmtid="{D5CDD505-2E9C-101B-9397-08002B2CF9AE}" pid="5" name="MSIP_Label_64070b25-3e51-4c49-94ac-1c89225a19f8_Name">
    <vt:lpwstr>defa4170-0d19-0005-0004-bc88714345d2</vt:lpwstr>
  </property>
  <property fmtid="{D5CDD505-2E9C-101B-9397-08002B2CF9AE}" pid="6" name="MSIP_Label_64070b25-3e51-4c49-94ac-1c89225a19f8_SiteId">
    <vt:lpwstr>3c88e4d0-0f16-4fc9-9c9d-e75d2f2a6adc</vt:lpwstr>
  </property>
  <property fmtid="{D5CDD505-2E9C-101B-9397-08002B2CF9AE}" pid="7" name="MSIP_Label_64070b25-3e51-4c49-94ac-1c89225a19f8_ActionId">
    <vt:lpwstr>0a2374b2-550e-4f09-8542-54ce4f4ae298</vt:lpwstr>
  </property>
  <property fmtid="{D5CDD505-2E9C-101B-9397-08002B2CF9AE}" pid="8" name="MSIP_Label_64070b25-3e51-4c49-94ac-1c89225a19f8_ContentBits">
    <vt:lpwstr>0</vt:lpwstr>
  </property>
</Properties>
</file>